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96" yWindow="396" windowWidth="17496" windowHeight="11016"/>
  </bookViews>
  <sheets>
    <sheet name="додаток 2" sheetId="11" r:id="rId1"/>
    <sheet name="Лист1" sheetId="12" r:id="rId2"/>
  </sheets>
  <definedNames>
    <definedName name="Print_Area" localSheetId="0">'додаток 2'!$A$1:$G$39</definedName>
    <definedName name="_xlnm.Print_Area" localSheetId="0">'додаток 2'!$A$1:$G$39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1"/>
  <c r="D24" s="1"/>
  <c r="F24"/>
  <c r="F25"/>
  <c r="F22"/>
  <c r="I22" s="1"/>
  <c r="I21"/>
  <c r="E20"/>
  <c r="D23"/>
  <c r="G22"/>
  <c r="D31"/>
  <c r="D33" l="1"/>
  <c r="E22" l="1"/>
  <c r="F21"/>
  <c r="G21"/>
  <c r="E25"/>
  <c r="E21"/>
  <c r="J21" l="1"/>
  <c r="F20"/>
  <c r="F16" s="1"/>
  <c r="F37" s="1"/>
  <c r="E36"/>
  <c r="G35"/>
  <c r="F35"/>
  <c r="E35"/>
  <c r="G34"/>
  <c r="F34"/>
  <c r="E34"/>
  <c r="E31"/>
  <c r="F36"/>
  <c r="D25"/>
  <c r="G32"/>
  <c r="F32"/>
  <c r="D32" s="1"/>
  <c r="E32"/>
  <c r="D22"/>
  <c r="G31"/>
  <c r="F31"/>
  <c r="D19"/>
  <c r="D18"/>
  <c r="F17"/>
  <c r="E17"/>
  <c r="D17"/>
  <c r="D34" l="1"/>
  <c r="E30"/>
  <c r="D35"/>
  <c r="D20"/>
  <c r="D26"/>
  <c r="D36"/>
  <c r="F30"/>
  <c r="F29" s="1"/>
  <c r="D21"/>
  <c r="G26"/>
  <c r="F27"/>
  <c r="E16" l="1"/>
  <c r="E27" s="1"/>
  <c r="D27" s="1"/>
  <c r="D16"/>
  <c r="G20"/>
  <c r="G16" s="1"/>
  <c r="G36"/>
  <c r="G30" s="1"/>
  <c r="G29" s="1"/>
  <c r="D30"/>
  <c r="E29"/>
  <c r="D29" s="1"/>
  <c r="E37" l="1"/>
  <c r="D37" s="1"/>
  <c r="G37"/>
  <c r="G27"/>
  <c r="J22" l="1"/>
  <c r="H21"/>
  <c r="H18"/>
  <c r="H19"/>
  <c r="H26"/>
  <c r="H22"/>
  <c r="H17" l="1"/>
  <c r="H31"/>
  <c r="H32"/>
  <c r="H36"/>
  <c r="H27" l="1"/>
  <c r="H20"/>
  <c r="H16" s="1"/>
  <c r="H30"/>
  <c r="H37"/>
  <c r="H29" l="1"/>
</calcChain>
</file>

<file path=xl/sharedStrings.xml><?xml version="1.0" encoding="utf-8"?>
<sst xmlns="http://schemas.openxmlformats.org/spreadsheetml/2006/main" count="42" uniqueCount="32">
  <si>
    <t>Додаток 2</t>
  </si>
  <si>
    <t>Новопільської сільської ради</t>
  </si>
  <si>
    <t>0458300000</t>
  </si>
  <si>
    <t>(код бюджету)</t>
  </si>
  <si>
    <t>грн.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</si>
  <si>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</si>
  <si>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</si>
  <si>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</si>
  <si>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</si>
  <si>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</si>
  <si>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</si>
  <si>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Разом</t>
  </si>
  <si>
    <t>у тому числі бюджет розвитку</t>
  </si>
  <si>
    <t>Фінансування за типом кредитора</t>
  </si>
  <si>
    <t>Внутрішне фінансування</t>
  </si>
  <si>
    <t>Фінансування за рахунок залишків коштів на рахунках бюджетних установ</t>
  </si>
  <si>
    <t>На початок періоду</t>
  </si>
  <si>
    <t>На кінець періоду</t>
  </si>
  <si>
    <t>Фінансування за рахунок зміни залишків коштів бюджетів</t>
  </si>
  <si>
    <t>Передача коштів із спеціального до загального фонду бюджету</t>
  </si>
  <si>
    <t>Інші розрахунки</t>
  </si>
  <si>
    <t>Кошти, що передаються із загального фонду бюджету до бюджету розвитку (спеціального фонду)</t>
  </si>
  <si>
    <t>х</t>
  </si>
  <si>
    <t>Загальне фінансування</t>
  </si>
  <si>
    <t>Фінансування за типом боргового зобов`язання</t>
  </si>
  <si>
    <t>Фінасування за активними операціями</t>
  </si>
  <si>
    <t>Зміни обсягів бюджетних коштів</t>
  </si>
  <si>
    <t>Фінансування сільського бюджету на 2026 рік</t>
  </si>
  <si>
    <t xml:space="preserve">до рішення сесії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</si>
  <si>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Секретар  ради</t>
  </si>
  <si>
    <t>Світлана  СУСЄДКО</t>
  </si>
  <si>
    <t>від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</si>
</sst>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0"/>
      <name val="Times New Roman Cyr"/>
      <family val="2"/>
      <charset val="204"/>
    </font>
    <font>
      <sz val="9"/>
      <name val="Times New Roman CYR"/>
      <family val="2"/>
      <charset val="204"/>
    </font>
    <font>
      <sz val="12"/>
      <name val="Times New Roman Cyr"/>
      <family val="2"/>
      <charset val="204"/>
    </font>
    <font>
      <sz val="15"/>
      <name val="Arial Cyr"/>
      <family val="2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b/>
      <sz val="12"/>
      <name val="Times New Roman Cyr"/>
      <family val="2"/>
      <charset val="204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Times New Roman Cyr"/>
      <family val="2"/>
      <charset val="204"/>
    </font>
    <font>
      <sz val="8"/>
      <name val="Times New Roman"/>
      <family val="1"/>
      <charset val="204"/>
    </font>
    <font>
      <sz val="8"/>
      <name val="Times New Roman Cyr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 Cyr"/>
      <family val="2"/>
      <charset val="204"/>
    </font>
    <font>
      <sz val="12"/>
      <color theme="0"/>
      <name val="Times New Roman Cyr"/>
      <family val="2"/>
      <charset val="204"/>
    </font>
    <font>
      <sz val="8"/>
      <color theme="0"/>
      <name val="Times New Roman Cyr"/>
      <family val="2"/>
      <charset val="204"/>
    </font>
    <font>
      <sz val="9"/>
      <color theme="0"/>
      <name val="Times New Roman CYR"/>
      <family val="2"/>
      <charset val="204"/>
    </font>
    <font>
      <b/>
      <sz val="12"/>
      <color theme="0"/>
      <name val="Times New Roman Cyr"/>
      <family val="2"/>
      <charset val="204"/>
    </font>
    <font>
      <sz val="15"/>
      <color theme="0"/>
      <name val="Times New Roman"/>
      <family val="1"/>
      <charset val="204"/>
    </font>
    <font>
      <b/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1" fillId="0" borderId="0"/>
  </cellStyleXfs>
  <cellXfs count="9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1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49" fontId="7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/>
    </xf>
    <xf numFmtId="2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4" fontId="4" fillId="0" borderId="2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" fontId="15" fillId="0" borderId="2" xfId="1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2" applyFont="1"/>
    <xf numFmtId="4" fontId="4" fillId="0" borderId="0" xfId="0" applyNumberFormat="1" applyFont="1"/>
    <xf numFmtId="164" fontId="9" fillId="0" borderId="0" xfId="2" applyNumberFormat="1" applyFont="1" applyBorder="1"/>
    <xf numFmtId="2" fontId="2" fillId="0" borderId="0" xfId="0" applyNumberFormat="1" applyFont="1"/>
    <xf numFmtId="4" fontId="2" fillId="0" borderId="0" xfId="0" applyNumberFormat="1" applyFont="1"/>
    <xf numFmtId="0" fontId="10" fillId="0" borderId="0" xfId="0" applyFont="1"/>
    <xf numFmtId="0" fontId="4" fillId="0" borderId="0" xfId="0" applyFont="1" applyAlignment="1">
      <alignment horizontal="center"/>
    </xf>
    <xf numFmtId="2" fontId="8" fillId="0" borderId="2" xfId="0" applyNumberFormat="1" applyFont="1" applyBorder="1"/>
    <xf numFmtId="0" fontId="6" fillId="0" borderId="0" xfId="0" applyFont="1"/>
    <xf numFmtId="0" fontId="8" fillId="0" borderId="2" xfId="0" applyFont="1" applyBorder="1"/>
    <xf numFmtId="0" fontId="1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5" fillId="2" borderId="2" xfId="1" applyNumberFormat="1" applyFont="1" applyFill="1" applyBorder="1" applyAlignment="1">
      <alignment vertical="center"/>
    </xf>
    <xf numFmtId="0" fontId="8" fillId="2" borderId="0" xfId="0" applyFont="1" applyFill="1"/>
    <xf numFmtId="2" fontId="8" fillId="2" borderId="0" xfId="0" applyNumberFormat="1" applyFont="1" applyFill="1"/>
    <xf numFmtId="0" fontId="6" fillId="2" borderId="0" xfId="0" applyFont="1" applyFill="1"/>
    <xf numFmtId="0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17" fillId="0" borderId="0" xfId="0" applyFont="1"/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7" fillId="0" borderId="0" xfId="0" applyNumberFormat="1" applyFont="1"/>
    <xf numFmtId="4" fontId="17" fillId="0" borderId="0" xfId="0" applyNumberFormat="1" applyFont="1"/>
    <xf numFmtId="0" fontId="20" fillId="0" borderId="0" xfId="0" applyFont="1"/>
    <xf numFmtId="0" fontId="20" fillId="2" borderId="0" xfId="0" applyFont="1" applyFill="1"/>
    <xf numFmtId="0" fontId="21" fillId="0" borderId="0" xfId="0" applyFont="1"/>
    <xf numFmtId="0" fontId="4" fillId="0" borderId="2" xfId="0" applyFont="1" applyBorder="1" applyAlignment="1">
      <alignment horizontal="center" vertical="center"/>
    </xf>
    <xf numFmtId="0" fontId="0" fillId="2" borderId="0" xfId="0" applyFill="1" applyBorder="1"/>
    <xf numFmtId="0" fontId="2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/>
    <xf numFmtId="0" fontId="22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center"/>
    </xf>
    <xf numFmtId="3" fontId="22" fillId="2" borderId="0" xfId="0" applyNumberFormat="1" applyFont="1" applyFill="1" applyBorder="1"/>
    <xf numFmtId="3" fontId="16" fillId="2" borderId="0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tabSelected="1" view="pageBreakPreview" topLeftCell="A13" zoomScaleNormal="100" zoomScaleSheetLayoutView="100" workbookViewId="0">
      <selection activeCell="E24" sqref="E24"/>
    </sheetView>
  </sheetViews>
  <sheetFormatPr defaultColWidth="9.33203125" defaultRowHeight="15.6"/>
  <cols>
    <col min="1" max="1" width="11.77734375" style="3" customWidth="1"/>
    <col min="2" max="2" width="40.6640625" style="3" customWidth="1"/>
    <col min="3" max="3" width="19.44140625" style="3" hidden="1" customWidth="1"/>
    <col min="4" max="7" width="17.109375" style="3" customWidth="1"/>
    <col min="8" max="8" width="18.77734375" style="3" hidden="1" customWidth="1"/>
    <col min="9" max="9" width="14.109375" style="51" customWidth="1"/>
    <col min="10" max="10" width="36.6640625" style="3" customWidth="1"/>
    <col min="11" max="14" width="9.33203125" style="3"/>
    <col min="15" max="15" width="26.77734375" style="3" customWidth="1"/>
    <col min="16" max="16384" width="9.33203125" style="3"/>
  </cols>
  <sheetData>
    <row r="1" spans="1:9">
      <c r="E1" s="69"/>
      <c r="F1" s="69" t="s">
        <v>0</v>
      </c>
      <c r="G1" s="4"/>
      <c r="H1" s="5"/>
    </row>
    <row r="2" spans="1:9" ht="18.75" customHeight="1">
      <c r="E2" s="70"/>
      <c r="F2" s="69" t="s">
        <v>28</v>
      </c>
      <c r="G2" s="69"/>
      <c r="H2" s="5"/>
    </row>
    <row r="3" spans="1:9" ht="18.75" hidden="1" customHeight="1">
      <c r="E3" s="75"/>
      <c r="F3" s="76"/>
      <c r="G3" s="76"/>
      <c r="H3" s="5"/>
    </row>
    <row r="4" spans="1:9" ht="18.75" customHeight="1">
      <c r="E4" s="72"/>
      <c r="F4" s="72" t="s">
        <v>1</v>
      </c>
      <c r="G4" s="73"/>
      <c r="H4" s="5"/>
    </row>
    <row r="5" spans="1:9" ht="18" customHeight="1">
      <c r="E5" s="72"/>
      <c r="F5" s="72" t="s">
        <v>31</v>
      </c>
      <c r="G5" s="71"/>
      <c r="H5" s="5"/>
    </row>
    <row r="6" spans="1:9">
      <c r="F6" s="6"/>
      <c r="G6" s="7"/>
      <c r="H6" s="5"/>
    </row>
    <row r="7" spans="1:9">
      <c r="A7" s="74" t="s">
        <v>27</v>
      </c>
      <c r="B7" s="74"/>
      <c r="C7" s="74"/>
      <c r="D7" s="74"/>
      <c r="E7" s="74"/>
      <c r="F7" s="74"/>
      <c r="G7" s="74"/>
      <c r="H7" s="74"/>
    </row>
    <row r="8" spans="1:9" ht="8.25" customHeight="1">
      <c r="A8" s="8"/>
      <c r="B8" s="8"/>
      <c r="C8" s="8"/>
      <c r="D8" s="8"/>
      <c r="E8" s="8"/>
      <c r="F8" s="8"/>
      <c r="G8" s="8"/>
      <c r="H8" s="8"/>
    </row>
    <row r="9" spans="1:9" ht="18.75" customHeight="1">
      <c r="A9" s="9"/>
      <c r="B9" s="9"/>
      <c r="C9" s="9"/>
      <c r="D9" s="10" t="s">
        <v>2</v>
      </c>
      <c r="E9" s="4"/>
      <c r="F9" s="4"/>
      <c r="G9" s="9"/>
      <c r="H9" s="9"/>
    </row>
    <row r="10" spans="1:9">
      <c r="A10" s="9"/>
      <c r="B10" s="9"/>
      <c r="C10" s="9"/>
      <c r="D10" s="11" t="s">
        <v>3</v>
      </c>
      <c r="E10" s="12"/>
      <c r="F10" s="12"/>
      <c r="G10" s="9"/>
      <c r="H10" s="13" t="s">
        <v>4</v>
      </c>
    </row>
    <row r="11" spans="1:9">
      <c r="A11" s="9"/>
      <c r="B11" s="9"/>
      <c r="C11" s="9"/>
      <c r="D11" s="11"/>
      <c r="E11" s="14"/>
      <c r="F11" s="14"/>
      <c r="G11" s="39" t="s">
        <v>5</v>
      </c>
      <c r="H11" s="13"/>
    </row>
    <row r="12" spans="1:9" ht="27.75" customHeight="1">
      <c r="A12" s="86" t="s">
        <v>6</v>
      </c>
      <c r="B12" s="87" t="s">
        <v>7</v>
      </c>
      <c r="C12" s="89"/>
      <c r="D12" s="87" t="s">
        <v>8</v>
      </c>
      <c r="E12" s="91" t="s">
        <v>9</v>
      </c>
      <c r="F12" s="78" t="s">
        <v>10</v>
      </c>
      <c r="G12" s="79"/>
      <c r="H12" s="77" t="s">
        <v>11</v>
      </c>
    </row>
    <row r="13" spans="1:9" ht="56.25" customHeight="1">
      <c r="A13" s="86"/>
      <c r="B13" s="88"/>
      <c r="C13" s="90"/>
      <c r="D13" s="88"/>
      <c r="E13" s="91"/>
      <c r="F13" s="15" t="s">
        <v>8</v>
      </c>
      <c r="G13" s="15" t="s">
        <v>12</v>
      </c>
      <c r="H13" s="77"/>
      <c r="I13" s="52"/>
    </row>
    <row r="14" spans="1:9" s="44" customFormat="1" ht="15" customHeight="1">
      <c r="A14" s="43">
        <v>1</v>
      </c>
      <c r="B14" s="43">
        <v>2</v>
      </c>
      <c r="C14" s="43"/>
      <c r="D14" s="43">
        <v>3</v>
      </c>
      <c r="E14" s="43">
        <v>4</v>
      </c>
      <c r="F14" s="43">
        <v>5</v>
      </c>
      <c r="G14" s="43">
        <v>6</v>
      </c>
      <c r="H14" s="43">
        <v>6</v>
      </c>
      <c r="I14" s="53"/>
    </row>
    <row r="15" spans="1:9" s="1" customFormat="1" ht="27.75" customHeight="1">
      <c r="A15" s="80" t="s">
        <v>13</v>
      </c>
      <c r="B15" s="81"/>
      <c r="C15" s="81"/>
      <c r="D15" s="81"/>
      <c r="E15" s="81"/>
      <c r="F15" s="81"/>
      <c r="G15" s="82"/>
      <c r="H15" s="16"/>
      <c r="I15" s="54"/>
    </row>
    <row r="16" spans="1:9" ht="22.5" customHeight="1">
      <c r="A16" s="60">
        <v>200000</v>
      </c>
      <c r="B16" s="17" t="s">
        <v>14</v>
      </c>
      <c r="C16" s="60"/>
      <c r="D16" s="18">
        <f>E16+F16</f>
        <v>15389499.129999999</v>
      </c>
      <c r="E16" s="18">
        <f>E20</f>
        <v>10800000</v>
      </c>
      <c r="F16" s="18">
        <f>F17+F20</f>
        <v>4589499.13</v>
      </c>
      <c r="G16" s="18">
        <f>G17+G20</f>
        <v>0</v>
      </c>
      <c r="H16" s="19">
        <f>H17+H20</f>
        <v>15389499.129999999</v>
      </c>
    </row>
    <row r="17" spans="1:10" ht="31.2" hidden="1" customHeight="1">
      <c r="A17" s="60">
        <v>205000</v>
      </c>
      <c r="B17" s="17" t="s">
        <v>15</v>
      </c>
      <c r="C17" s="20"/>
      <c r="D17" s="18">
        <f t="shared" ref="D17:D37" si="0">E17+F17</f>
        <v>0</v>
      </c>
      <c r="E17" s="18">
        <f>E18-E19</f>
        <v>0</v>
      </c>
      <c r="F17" s="18">
        <f>F18-F19</f>
        <v>0</v>
      </c>
      <c r="G17" s="18"/>
      <c r="H17" s="21">
        <f>E17+F17</f>
        <v>0</v>
      </c>
    </row>
    <row r="18" spans="1:10" ht="15.6" hidden="1" customHeight="1">
      <c r="A18" s="60">
        <v>205100</v>
      </c>
      <c r="B18" s="17" t="s">
        <v>16</v>
      </c>
      <c r="C18" s="60"/>
      <c r="D18" s="18">
        <f t="shared" si="0"/>
        <v>0</v>
      </c>
      <c r="E18" s="18"/>
      <c r="F18" s="22"/>
      <c r="G18" s="22"/>
      <c r="H18" s="21">
        <f>E18+F18</f>
        <v>0</v>
      </c>
    </row>
    <row r="19" spans="1:10" ht="15.6" hidden="1" customHeight="1">
      <c r="A19" s="60">
        <v>205200</v>
      </c>
      <c r="B19" s="17" t="s">
        <v>17</v>
      </c>
      <c r="C19" s="60"/>
      <c r="D19" s="18">
        <f t="shared" si="0"/>
        <v>0</v>
      </c>
      <c r="E19" s="18"/>
      <c r="F19" s="22"/>
      <c r="G19" s="22"/>
      <c r="H19" s="21">
        <f>E19+F19</f>
        <v>0</v>
      </c>
      <c r="I19" s="55"/>
    </row>
    <row r="20" spans="1:10" ht="36.6" customHeight="1">
      <c r="A20" s="60">
        <v>208000</v>
      </c>
      <c r="B20" s="17" t="s">
        <v>18</v>
      </c>
      <c r="C20" s="20"/>
      <c r="D20" s="18">
        <f t="shared" si="0"/>
        <v>15389499.129999999</v>
      </c>
      <c r="E20" s="23">
        <f>E21-E22+E26+E24+E25</f>
        <v>10800000</v>
      </c>
      <c r="F20" s="23">
        <f>F21-F22+F26+F24+F25</f>
        <v>4589499.13</v>
      </c>
      <c r="G20" s="23">
        <f>G21-G22+G26+G24+G25</f>
        <v>0</v>
      </c>
      <c r="H20" s="21">
        <f t="shared" ref="H20:H37" si="1">E20+F20</f>
        <v>15389499.129999999</v>
      </c>
    </row>
    <row r="21" spans="1:10" ht="23.25" customHeight="1">
      <c r="A21" s="24">
        <v>208100</v>
      </c>
      <c r="B21" s="25" t="s">
        <v>16</v>
      </c>
      <c r="C21" s="24"/>
      <c r="D21" s="22">
        <f t="shared" si="0"/>
        <v>15768677.629999999</v>
      </c>
      <c r="E21" s="22">
        <f>8866723.54+3121.36+267162.91</f>
        <v>9137007.8099999987</v>
      </c>
      <c r="F21" s="22">
        <f>5864237.8+540819.64+3626.37+130569.06+87193.07+5223.88</f>
        <v>6631669.8199999994</v>
      </c>
      <c r="G21" s="22">
        <f>540819.64</f>
        <v>540819.64</v>
      </c>
      <c r="H21" s="21">
        <f t="shared" si="1"/>
        <v>15768677.629999999</v>
      </c>
      <c r="I21" s="56">
        <f>F21-G21</f>
        <v>6090850.1799999997</v>
      </c>
      <c r="J21" s="37">
        <f>I21-I22</f>
        <v>6087223.0099999998</v>
      </c>
    </row>
    <row r="22" spans="1:10" ht="24.75" customHeight="1">
      <c r="A22" s="24">
        <v>208200</v>
      </c>
      <c r="B22" s="25" t="s">
        <v>17</v>
      </c>
      <c r="C22" s="24"/>
      <c r="D22" s="22">
        <f t="shared" si="0"/>
        <v>103670.3499999987</v>
      </c>
      <c r="E22" s="22">
        <f>8866723.54-8766700</f>
        <v>100023.53999999911</v>
      </c>
      <c r="F22" s="22">
        <f>5864237.8+540819.64+3626.37-540800-1000000-4864237</f>
        <v>3646.8099999995902</v>
      </c>
      <c r="G22" s="22">
        <f>540819.64-540800</f>
        <v>19.64000000001397</v>
      </c>
      <c r="H22" s="21">
        <f t="shared" si="1"/>
        <v>103670.3499999987</v>
      </c>
      <c r="I22" s="56">
        <f>F22-G22</f>
        <v>3627.1699999995762</v>
      </c>
      <c r="J22" s="37">
        <f>E22-100000</f>
        <v>23.53999999910593</v>
      </c>
    </row>
    <row r="23" spans="1:10" ht="29.4" hidden="1" customHeight="1">
      <c r="A23" s="24"/>
      <c r="B23" s="25"/>
      <c r="C23" s="24"/>
      <c r="D23" s="22">
        <f t="shared" si="0"/>
        <v>0</v>
      </c>
      <c r="E23" s="22"/>
      <c r="F23" s="22"/>
      <c r="G23" s="22"/>
      <c r="H23" s="21"/>
      <c r="I23" s="56"/>
      <c r="J23" s="37"/>
    </row>
    <row r="24" spans="1:10" ht="33.6" customHeight="1">
      <c r="A24" s="24">
        <v>208320</v>
      </c>
      <c r="B24" s="25" t="s">
        <v>19</v>
      </c>
      <c r="C24" s="24"/>
      <c r="D24" s="22">
        <f t="shared" ref="D24" si="2">E24+F24</f>
        <v>0</v>
      </c>
      <c r="E24" s="22">
        <f>540800+1492500</f>
        <v>2033300</v>
      </c>
      <c r="F24" s="22">
        <f>-540800-1492500</f>
        <v>-2033300</v>
      </c>
      <c r="G24" s="22">
        <v>-540800</v>
      </c>
      <c r="H24" s="21"/>
      <c r="I24" s="56"/>
    </row>
    <row r="25" spans="1:10" ht="24" customHeight="1">
      <c r="A25" s="24">
        <v>208340</v>
      </c>
      <c r="B25" s="25" t="s">
        <v>20</v>
      </c>
      <c r="C25" s="24"/>
      <c r="D25" s="22">
        <f t="shared" si="0"/>
        <v>-275508.14999999997</v>
      </c>
      <c r="E25" s="45">
        <f>-267162.91-3121.36</f>
        <v>-270284.26999999996</v>
      </c>
      <c r="F25" s="23">
        <f>-5223.88</f>
        <v>-5223.88</v>
      </c>
      <c r="G25" s="22">
        <v>0</v>
      </c>
      <c r="H25" s="21"/>
      <c r="I25" s="56"/>
    </row>
    <row r="26" spans="1:10" ht="54.6" hidden="1" customHeight="1">
      <c r="A26" s="24">
        <v>208400</v>
      </c>
      <c r="B26" s="25" t="s">
        <v>21</v>
      </c>
      <c r="C26" s="27"/>
      <c r="D26" s="22">
        <f t="shared" si="0"/>
        <v>0</v>
      </c>
      <c r="E26" s="23"/>
      <c r="F26" s="23"/>
      <c r="G26" s="22">
        <f>F26</f>
        <v>0</v>
      </c>
      <c r="H26" s="28">
        <f>717475+1578647</f>
        <v>2296122</v>
      </c>
      <c r="J26" s="37"/>
    </row>
    <row r="27" spans="1:10" s="41" customFormat="1" ht="27" customHeight="1">
      <c r="A27" s="31" t="s">
        <v>22</v>
      </c>
      <c r="B27" s="29" t="s">
        <v>23</v>
      </c>
      <c r="C27" s="31"/>
      <c r="D27" s="30">
        <f t="shared" si="0"/>
        <v>15389499.129999999</v>
      </c>
      <c r="E27" s="30">
        <f>E16</f>
        <v>10800000</v>
      </c>
      <c r="F27" s="30">
        <f>F16</f>
        <v>4589499.13</v>
      </c>
      <c r="G27" s="30">
        <f>G16</f>
        <v>0</v>
      </c>
      <c r="H27" s="42">
        <f t="shared" si="1"/>
        <v>15389499.129999999</v>
      </c>
      <c r="I27" s="57"/>
    </row>
    <row r="28" spans="1:10" ht="27.75" customHeight="1">
      <c r="A28" s="83" t="s">
        <v>24</v>
      </c>
      <c r="B28" s="84"/>
      <c r="C28" s="84"/>
      <c r="D28" s="84"/>
      <c r="E28" s="84"/>
      <c r="F28" s="84"/>
      <c r="G28" s="85"/>
      <c r="H28" s="21"/>
    </row>
    <row r="29" spans="1:10" ht="34.950000000000003" customHeight="1">
      <c r="A29" s="24">
        <v>600000</v>
      </c>
      <c r="B29" s="25" t="s">
        <v>25</v>
      </c>
      <c r="C29" s="24"/>
      <c r="D29" s="22">
        <f t="shared" si="0"/>
        <v>15389499.129999999</v>
      </c>
      <c r="E29" s="22">
        <f>E30</f>
        <v>10800000</v>
      </c>
      <c r="F29" s="22">
        <f>F30</f>
        <v>4589499.13</v>
      </c>
      <c r="G29" s="22">
        <f>G30</f>
        <v>0</v>
      </c>
      <c r="H29" s="21">
        <f t="shared" si="1"/>
        <v>15389499.129999999</v>
      </c>
    </row>
    <row r="30" spans="1:10" ht="24" customHeight="1">
      <c r="A30" s="24">
        <v>602000</v>
      </c>
      <c r="B30" s="25" t="s">
        <v>26</v>
      </c>
      <c r="C30" s="24"/>
      <c r="D30" s="22">
        <f t="shared" si="0"/>
        <v>15389499.129999999</v>
      </c>
      <c r="E30" s="22">
        <f>E31-E32+E36+E34+E35</f>
        <v>10800000</v>
      </c>
      <c r="F30" s="22">
        <f>F31-F32+F36+F34+F35</f>
        <v>4589499.13</v>
      </c>
      <c r="G30" s="22">
        <f>G31-G32+G36+G34+G35</f>
        <v>0</v>
      </c>
      <c r="H30" s="21">
        <f t="shared" si="1"/>
        <v>15389499.129999999</v>
      </c>
    </row>
    <row r="31" spans="1:10" ht="20.25" customHeight="1">
      <c r="A31" s="24">
        <v>602100</v>
      </c>
      <c r="B31" s="25" t="s">
        <v>16</v>
      </c>
      <c r="C31" s="24"/>
      <c r="D31" s="22">
        <f t="shared" si="0"/>
        <v>15768677.629999999</v>
      </c>
      <c r="E31" s="22">
        <f>E21</f>
        <v>9137007.8099999987</v>
      </c>
      <c r="F31" s="22">
        <f>F18+F21</f>
        <v>6631669.8199999994</v>
      </c>
      <c r="G31" s="22">
        <f>G18+G21</f>
        <v>540819.64</v>
      </c>
      <c r="H31" s="21">
        <f t="shared" si="1"/>
        <v>15768677.629999999</v>
      </c>
    </row>
    <row r="32" spans="1:10" ht="22.5" customHeight="1">
      <c r="A32" s="24">
        <v>602200</v>
      </c>
      <c r="B32" s="25" t="s">
        <v>17</v>
      </c>
      <c r="C32" s="24"/>
      <c r="D32" s="22">
        <f t="shared" si="0"/>
        <v>103670.3499999987</v>
      </c>
      <c r="E32" s="22">
        <f>E22</f>
        <v>100023.53999999911</v>
      </c>
      <c r="F32" s="22">
        <f>F19+F22</f>
        <v>3646.8099999995902</v>
      </c>
      <c r="G32" s="22">
        <f>G19+G22</f>
        <v>19.64000000001397</v>
      </c>
      <c r="H32" s="21">
        <f t="shared" si="1"/>
        <v>103670.3499999987</v>
      </c>
    </row>
    <row r="33" spans="1:15" ht="28.2" hidden="1" customHeight="1">
      <c r="A33" s="24"/>
      <c r="B33" s="25"/>
      <c r="C33" s="24"/>
      <c r="D33" s="22">
        <f t="shared" si="0"/>
        <v>0</v>
      </c>
      <c r="E33" s="22"/>
      <c r="F33" s="22"/>
      <c r="G33" s="22"/>
      <c r="H33" s="21"/>
    </row>
    <row r="34" spans="1:15" ht="38.4" customHeight="1">
      <c r="A34" s="24">
        <v>602302</v>
      </c>
      <c r="B34" s="25" t="s">
        <v>19</v>
      </c>
      <c r="C34" s="24"/>
      <c r="D34" s="22">
        <f t="shared" si="0"/>
        <v>0</v>
      </c>
      <c r="E34" s="22">
        <f>E24</f>
        <v>2033300</v>
      </c>
      <c r="F34" s="22">
        <f>F24</f>
        <v>-2033300</v>
      </c>
      <c r="G34" s="22">
        <f>G24</f>
        <v>-540800</v>
      </c>
      <c r="H34" s="21"/>
    </row>
    <row r="35" spans="1:15" ht="27" customHeight="1">
      <c r="A35" s="24">
        <v>602304</v>
      </c>
      <c r="B35" s="25" t="s">
        <v>20</v>
      </c>
      <c r="C35" s="24"/>
      <c r="D35" s="22">
        <f t="shared" si="0"/>
        <v>-275508.14999999997</v>
      </c>
      <c r="E35" s="26">
        <f>E25</f>
        <v>-270284.26999999996</v>
      </c>
      <c r="F35" s="26">
        <f t="shared" ref="F35:G35" si="3">F25</f>
        <v>-5223.88</v>
      </c>
      <c r="G35" s="26">
        <f t="shared" si="3"/>
        <v>0</v>
      </c>
      <c r="H35" s="21"/>
    </row>
    <row r="36" spans="1:15" ht="51.6" hidden="1" customHeight="1">
      <c r="A36" s="24">
        <v>602400</v>
      </c>
      <c r="B36" s="25" t="s">
        <v>21</v>
      </c>
      <c r="C36" s="27"/>
      <c r="D36" s="22">
        <f t="shared" si="0"/>
        <v>0</v>
      </c>
      <c r="E36" s="22">
        <f>E26</f>
        <v>0</v>
      </c>
      <c r="F36" s="22">
        <f>F26</f>
        <v>0</v>
      </c>
      <c r="G36" s="22">
        <f>G26</f>
        <v>0</v>
      </c>
      <c r="H36" s="21">
        <f t="shared" si="1"/>
        <v>0</v>
      </c>
    </row>
    <row r="37" spans="1:15" s="41" customFormat="1" ht="27" customHeight="1">
      <c r="A37" s="31" t="s">
        <v>22</v>
      </c>
      <c r="B37" s="29" t="s">
        <v>23</v>
      </c>
      <c r="C37" s="31"/>
      <c r="D37" s="30">
        <f t="shared" si="0"/>
        <v>15389499.129999999</v>
      </c>
      <c r="E37" s="30">
        <f>E16</f>
        <v>10800000</v>
      </c>
      <c r="F37" s="30">
        <f>F16</f>
        <v>4589499.13</v>
      </c>
      <c r="G37" s="30">
        <f>G16</f>
        <v>0</v>
      </c>
      <c r="H37" s="40">
        <f t="shared" si="1"/>
        <v>15389499.129999999</v>
      </c>
      <c r="I37" s="57"/>
    </row>
    <row r="38" spans="1:15" ht="37.799999999999997" customHeight="1">
      <c r="A38" s="32"/>
    </row>
    <row r="39" spans="1:15" s="48" customFormat="1">
      <c r="A39" s="46"/>
      <c r="B39" s="46" t="s">
        <v>29</v>
      </c>
      <c r="C39" s="46"/>
      <c r="D39" s="46"/>
      <c r="E39" s="46"/>
      <c r="F39" s="47" t="s">
        <v>30</v>
      </c>
      <c r="G39" s="46"/>
      <c r="I39" s="58"/>
    </row>
    <row r="40" spans="1:15" s="2" customFormat="1" ht="7.5" customHeight="1">
      <c r="A40" s="33"/>
      <c r="B40" s="33"/>
      <c r="C40" s="33"/>
      <c r="D40" s="9"/>
      <c r="E40" s="34"/>
      <c r="F40" s="9"/>
      <c r="G40" s="9"/>
      <c r="H40" s="35"/>
      <c r="I40" s="59"/>
      <c r="J40" s="38"/>
      <c r="K40" s="38"/>
      <c r="L40" s="38"/>
      <c r="M40" s="38"/>
      <c r="N40" s="38"/>
      <c r="O40" s="38"/>
    </row>
    <row r="44" spans="1:15">
      <c r="E44" s="36"/>
    </row>
    <row r="45" spans="1:15">
      <c r="G45" s="36"/>
    </row>
    <row r="51" spans="5:7">
      <c r="E51" s="36"/>
      <c r="G51" s="36"/>
    </row>
    <row r="54" spans="5:7">
      <c r="E54" s="36"/>
    </row>
    <row r="56" spans="5:7">
      <c r="E56" s="36"/>
    </row>
    <row r="57" spans="5:7">
      <c r="E57" s="36"/>
      <c r="G57" s="36"/>
    </row>
  </sheetData>
  <mergeCells count="11">
    <mergeCell ref="A28:G28"/>
    <mergeCell ref="A12:A13"/>
    <mergeCell ref="B12:B13"/>
    <mergeCell ref="C12:C13"/>
    <mergeCell ref="D12:D13"/>
    <mergeCell ref="E12:E13"/>
    <mergeCell ref="A7:H7"/>
    <mergeCell ref="E3:G3"/>
    <mergeCell ref="H12:H13"/>
    <mergeCell ref="F12:G12"/>
    <mergeCell ref="A15:G15"/>
  </mergeCells>
  <pageMargins left="0.70866141732283472" right="0.39370078740157483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35"/>
  <sheetViews>
    <sheetView workbookViewId="0">
      <selection activeCell="F12" sqref="F12"/>
    </sheetView>
  </sheetViews>
  <sheetFormatPr defaultRowHeight="15.6"/>
  <cols>
    <col min="2" max="2" width="11.44140625" style="49" customWidth="1"/>
    <col min="3" max="3" width="12.33203125" style="50" customWidth="1"/>
  </cols>
  <sheetData>
    <row r="3" spans="1:5">
      <c r="A3" s="61"/>
      <c r="B3" s="62"/>
      <c r="C3" s="63"/>
      <c r="D3" s="61"/>
      <c r="E3" s="61"/>
    </row>
    <row r="4" spans="1:5">
      <c r="A4" s="61"/>
      <c r="B4" s="64"/>
      <c r="C4" s="65"/>
      <c r="D4" s="61"/>
      <c r="E4" s="61"/>
    </row>
    <row r="5" spans="1:5">
      <c r="A5" s="61"/>
      <c r="B5" s="62"/>
      <c r="C5" s="63"/>
      <c r="D5" s="61"/>
      <c r="E5" s="61"/>
    </row>
    <row r="6" spans="1:5">
      <c r="A6" s="61"/>
      <c r="B6" s="62"/>
      <c r="C6" s="63"/>
      <c r="D6" s="61"/>
      <c r="E6" s="61"/>
    </row>
    <row r="7" spans="1:5">
      <c r="A7" s="61"/>
      <c r="B7" s="62"/>
      <c r="C7" s="63"/>
      <c r="D7" s="61"/>
      <c r="E7" s="61"/>
    </row>
    <row r="8" spans="1:5">
      <c r="A8" s="61"/>
      <c r="B8" s="62"/>
      <c r="C8" s="63"/>
      <c r="D8" s="61"/>
      <c r="E8" s="61"/>
    </row>
    <row r="9" spans="1:5">
      <c r="A9" s="61"/>
      <c r="B9" s="62"/>
      <c r="C9" s="63"/>
      <c r="D9" s="61"/>
      <c r="E9" s="61"/>
    </row>
    <row r="10" spans="1:5">
      <c r="A10" s="61"/>
      <c r="B10" s="62"/>
      <c r="C10" s="63"/>
      <c r="D10" s="61"/>
      <c r="E10" s="61"/>
    </row>
    <row r="11" spans="1:5">
      <c r="A11" s="61"/>
      <c r="B11" s="62"/>
      <c r="C11" s="63"/>
      <c r="D11" s="61"/>
      <c r="E11" s="61"/>
    </row>
    <row r="12" spans="1:5">
      <c r="A12" s="61"/>
      <c r="B12" s="66"/>
      <c r="C12" s="63"/>
      <c r="D12" s="61"/>
      <c r="E12" s="61"/>
    </row>
    <row r="13" spans="1:5">
      <c r="A13" s="61"/>
      <c r="B13" s="62"/>
      <c r="C13" s="63"/>
      <c r="D13" s="61"/>
      <c r="E13" s="61"/>
    </row>
    <row r="14" spans="1:5">
      <c r="A14" s="61"/>
      <c r="B14" s="62"/>
      <c r="C14" s="63"/>
      <c r="D14" s="61"/>
      <c r="E14" s="61"/>
    </row>
    <row r="15" spans="1:5">
      <c r="A15" s="61"/>
      <c r="B15" s="62"/>
      <c r="C15" s="63"/>
      <c r="D15" s="61"/>
      <c r="E15" s="61"/>
    </row>
    <row r="16" spans="1:5">
      <c r="A16" s="61"/>
      <c r="B16" s="62"/>
      <c r="C16" s="63"/>
      <c r="D16" s="61"/>
      <c r="E16" s="61"/>
    </row>
    <row r="17" spans="1:5">
      <c r="A17" s="61"/>
      <c r="B17" s="62"/>
      <c r="C17" s="63"/>
      <c r="D17" s="61"/>
      <c r="E17" s="61"/>
    </row>
    <row r="18" spans="1:5">
      <c r="A18" s="61"/>
      <c r="B18" s="66"/>
      <c r="C18" s="63"/>
      <c r="D18" s="61"/>
      <c r="E18" s="61"/>
    </row>
    <row r="19" spans="1:5">
      <c r="A19" s="61"/>
      <c r="B19" s="66"/>
      <c r="C19" s="63"/>
      <c r="D19" s="61"/>
      <c r="E19" s="61"/>
    </row>
    <row r="20" spans="1:5">
      <c r="A20" s="61"/>
      <c r="B20" s="66"/>
      <c r="C20" s="63"/>
      <c r="D20" s="61"/>
      <c r="E20" s="61"/>
    </row>
    <row r="21" spans="1:5">
      <c r="A21" s="61"/>
      <c r="B21" s="66"/>
      <c r="C21" s="63"/>
      <c r="D21" s="61"/>
      <c r="E21" s="61"/>
    </row>
    <row r="22" spans="1:5">
      <c r="A22" s="61"/>
      <c r="B22" s="62"/>
      <c r="C22" s="63"/>
      <c r="D22" s="61"/>
      <c r="E22" s="61"/>
    </row>
    <row r="23" spans="1:5">
      <c r="A23" s="61"/>
      <c r="B23" s="66"/>
      <c r="C23" s="63"/>
      <c r="D23" s="61"/>
      <c r="E23" s="61"/>
    </row>
    <row r="24" spans="1:5">
      <c r="A24" s="61"/>
      <c r="B24" s="66"/>
      <c r="C24" s="63"/>
      <c r="D24" s="61"/>
      <c r="E24" s="61"/>
    </row>
    <row r="25" spans="1:5">
      <c r="A25" s="61"/>
      <c r="B25" s="66"/>
      <c r="C25" s="63"/>
      <c r="D25" s="61"/>
      <c r="E25" s="61"/>
    </row>
    <row r="26" spans="1:5">
      <c r="A26" s="61"/>
      <c r="B26" s="66"/>
      <c r="C26" s="63"/>
      <c r="D26" s="61"/>
      <c r="E26" s="61"/>
    </row>
    <row r="27" spans="1:5">
      <c r="A27" s="61"/>
      <c r="B27" s="66"/>
      <c r="C27" s="63"/>
      <c r="D27" s="61"/>
      <c r="E27" s="61"/>
    </row>
    <row r="28" spans="1:5">
      <c r="A28" s="61"/>
      <c r="B28" s="62"/>
      <c r="C28" s="63"/>
      <c r="D28" s="61"/>
      <c r="E28" s="61"/>
    </row>
    <row r="29" spans="1:5">
      <c r="A29" s="61"/>
      <c r="B29" s="62"/>
      <c r="C29" s="63"/>
      <c r="D29" s="61"/>
      <c r="E29" s="61"/>
    </row>
    <row r="30" spans="1:5">
      <c r="A30" s="61"/>
      <c r="B30" s="62"/>
      <c r="C30" s="63"/>
      <c r="D30" s="61"/>
      <c r="E30" s="61"/>
    </row>
    <row r="31" spans="1:5">
      <c r="A31" s="61"/>
      <c r="B31" s="62"/>
      <c r="C31" s="63"/>
      <c r="D31" s="61"/>
      <c r="E31" s="61"/>
    </row>
    <row r="32" spans="1:5">
      <c r="A32" s="61"/>
      <c r="B32" s="62"/>
      <c r="C32" s="63"/>
      <c r="D32" s="61"/>
      <c r="E32" s="61"/>
    </row>
    <row r="33" spans="1:5">
      <c r="A33" s="61"/>
      <c r="B33" s="62"/>
      <c r="C33" s="63"/>
      <c r="D33" s="61"/>
      <c r="E33" s="61"/>
    </row>
    <row r="34" spans="1:5">
      <c r="A34" s="61"/>
      <c r="B34" s="62"/>
      <c r="C34" s="67"/>
      <c r="D34" s="61"/>
      <c r="E34" s="61"/>
    </row>
    <row r="35" spans="1:5">
      <c r="A35" s="61"/>
      <c r="B35" s="62"/>
      <c r="C35" s="68"/>
      <c r="D35" s="61"/>
      <c r="E35" s="61"/>
    </row>
  </sheetData>
  <pageMargins left="0.70866141732283472" right="0.70866141732283472" top="0.74803149606299213" bottom="0.74803149606299213" header="0.31496062992125984" footer="0.31496062992125984"/>
  <pageSetup paperSize="9" scale="1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2</vt:lpstr>
      <vt:lpstr>Лист1</vt:lpstr>
      <vt:lpstr>'додаток 2'!Print_Area</vt:lpstr>
      <vt:lpstr>'додаток 2'!Область_печати</vt:lpstr>
    </vt:vector>
  </TitlesOfParts>
  <Company>KFO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Vera</cp:lastModifiedBy>
  <cp:lastPrinted>2026-03-26T08:41:44Z</cp:lastPrinted>
  <dcterms:created xsi:type="dcterms:W3CDTF">2003-01-09T10:38:26Z</dcterms:created>
  <dcterms:modified xsi:type="dcterms:W3CDTF">2026-07-14T09:10:45Z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F50B839B8A76497FBCD6E9520444C43E_13</vt:lpwstr>
  </property>
  <property fmtid="{D5CDD505-2E9C-101B-9397-08002B2CF9AE}" pid="3" name="KSOProductBuildVer">
    <vt:lpwstr>1033-12.2.0.13306</vt:lpwstr>
  </property>
</Properties>
</file>