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 defaultThemeVersion="124226"/>
  <bookViews>
    <workbookView xWindow="-1500" yWindow="1740" windowWidth="15060" windowHeight="8076" tabRatio="902"/>
  </bookViews>
  <sheets>
    <sheet name="Додаток 1дох громади" sheetId="46" r:id="rId1"/>
  </sheets>
  <externalReferences>
    <externalReference r:id="rId2"/>
  </externalReferences>
  <definedNames>
    <definedName name="_1Excel_BuiltIn_Print_Titles_1_1">'[1]Дод 30'!$A$1:$A$65529,'[1]Дод 30'!$A$3:$IV$7</definedName>
    <definedName name="_2Excel_BuiltIn_Print_Titles_5_1">'[1]Дод 34'!$A$1:$A$65524,'[1]Дод 34'!$A$6:$IV$7</definedName>
    <definedName name="_xlnm.Database">#REF!</definedName>
    <definedName name="_xlnm.Print_Titles" localSheetId="0">'Додаток 1дох громади'!$7:$9</definedName>
    <definedName name="_xlnm.Print_Area" localSheetId="0">'Додаток 1дох громади'!$A$1:$L$139</definedName>
  </definedNames>
  <calcPr calcId="125725"/>
</workbook>
</file>

<file path=xl/calcChain.xml><?xml version="1.0" encoding="utf-8"?>
<calcChain xmlns="http://schemas.openxmlformats.org/spreadsheetml/2006/main">
  <c r="D113" i="46"/>
  <c r="E113"/>
  <c r="D66"/>
  <c r="D22"/>
  <c r="D82"/>
  <c r="D11"/>
  <c r="D55"/>
  <c r="D89"/>
  <c r="D74"/>
  <c r="D59"/>
  <c r="D49"/>
  <c r="D43"/>
  <c r="D38"/>
  <c r="D52"/>
  <c r="D124"/>
  <c r="E124"/>
  <c r="D121"/>
  <c r="E121"/>
  <c r="D118"/>
  <c r="E118"/>
  <c r="E82"/>
  <c r="E74"/>
  <c r="E22"/>
  <c r="D101"/>
  <c r="E101"/>
  <c r="E89"/>
  <c r="E66"/>
  <c r="E59"/>
  <c r="E55"/>
  <c r="E49"/>
  <c r="E43"/>
  <c r="E38"/>
  <c r="E34"/>
  <c r="E11"/>
  <c r="C118"/>
  <c r="C113"/>
  <c r="C107"/>
  <c r="E112" l="1"/>
  <c r="E99" s="1"/>
  <c r="E134" s="1"/>
  <c r="D97"/>
  <c r="D112"/>
  <c r="D99" s="1"/>
  <c r="E97"/>
  <c r="C112"/>
  <c r="C22"/>
  <c r="C29"/>
  <c r="C38"/>
  <c r="C43"/>
  <c r="C49"/>
  <c r="C52"/>
  <c r="C55"/>
  <c r="C59"/>
  <c r="C66"/>
  <c r="C74"/>
  <c r="C82"/>
  <c r="C89"/>
  <c r="C11"/>
  <c r="D134" l="1"/>
  <c r="D135" s="1"/>
  <c r="E135"/>
  <c r="I92"/>
  <c r="J92"/>
  <c r="K92"/>
  <c r="L92"/>
  <c r="I48"/>
  <c r="J48"/>
  <c r="K48"/>
  <c r="L48"/>
  <c r="F43"/>
  <c r="G43"/>
  <c r="H43"/>
  <c r="I122"/>
  <c r="J122"/>
  <c r="K122"/>
  <c r="L122"/>
  <c r="F121"/>
  <c r="G121"/>
  <c r="H121"/>
  <c r="C121"/>
  <c r="F110"/>
  <c r="F113" l="1"/>
  <c r="G113"/>
  <c r="H113"/>
  <c r="F118"/>
  <c r="G118"/>
  <c r="H118"/>
  <c r="I37"/>
  <c r="J37"/>
  <c r="K37"/>
  <c r="L37"/>
  <c r="F29"/>
  <c r="G29"/>
  <c r="H29"/>
  <c r="F34"/>
  <c r="G34"/>
  <c r="H34"/>
  <c r="F38"/>
  <c r="G38"/>
  <c r="H38"/>
  <c r="F55"/>
  <c r="G55"/>
  <c r="H55"/>
  <c r="F52"/>
  <c r="G52"/>
  <c r="H52"/>
  <c r="F49"/>
  <c r="G49"/>
  <c r="H49"/>
  <c r="F11" l="1"/>
  <c r="G11"/>
  <c r="H11"/>
  <c r="L80" l="1"/>
  <c r="K80"/>
  <c r="J80"/>
  <c r="I80"/>
  <c r="C129"/>
  <c r="C125"/>
  <c r="C101"/>
  <c r="C99" s="1"/>
  <c r="C97"/>
  <c r="I100"/>
  <c r="J100"/>
  <c r="K100"/>
  <c r="L100"/>
  <c r="I102"/>
  <c r="J102"/>
  <c r="K102"/>
  <c r="L102"/>
  <c r="I103"/>
  <c r="J103"/>
  <c r="K103"/>
  <c r="L103"/>
  <c r="I104"/>
  <c r="J104"/>
  <c r="K104"/>
  <c r="L104"/>
  <c r="I105"/>
  <c r="J105"/>
  <c r="K105"/>
  <c r="L105"/>
  <c r="I106"/>
  <c r="J106"/>
  <c r="K106"/>
  <c r="L106"/>
  <c r="I108"/>
  <c r="J108"/>
  <c r="K108"/>
  <c r="L108"/>
  <c r="I109"/>
  <c r="J109"/>
  <c r="K109"/>
  <c r="L109"/>
  <c r="I111"/>
  <c r="J111"/>
  <c r="K111"/>
  <c r="L111"/>
  <c r="I114"/>
  <c r="J114"/>
  <c r="K114"/>
  <c r="L114"/>
  <c r="I115"/>
  <c r="J115"/>
  <c r="K115"/>
  <c r="L115"/>
  <c r="I116"/>
  <c r="J116"/>
  <c r="K116"/>
  <c r="L116"/>
  <c r="I117"/>
  <c r="J117"/>
  <c r="K117"/>
  <c r="L117"/>
  <c r="I119"/>
  <c r="J119"/>
  <c r="K119"/>
  <c r="L119"/>
  <c r="I120"/>
  <c r="J120"/>
  <c r="K120"/>
  <c r="L120"/>
  <c r="I121"/>
  <c r="J121"/>
  <c r="K121"/>
  <c r="L121"/>
  <c r="I123"/>
  <c r="J123"/>
  <c r="K123"/>
  <c r="L123"/>
  <c r="I126"/>
  <c r="J126"/>
  <c r="K126"/>
  <c r="L126"/>
  <c r="I127"/>
  <c r="J127"/>
  <c r="K127"/>
  <c r="L127"/>
  <c r="I128"/>
  <c r="J128"/>
  <c r="K128"/>
  <c r="L128"/>
  <c r="I130"/>
  <c r="J130"/>
  <c r="K130"/>
  <c r="L130"/>
  <c r="I131"/>
  <c r="J131"/>
  <c r="K131"/>
  <c r="L131"/>
  <c r="I132"/>
  <c r="J132"/>
  <c r="K132"/>
  <c r="L132"/>
  <c r="I133"/>
  <c r="J133"/>
  <c r="K133"/>
  <c r="L133"/>
  <c r="F125"/>
  <c r="F129"/>
  <c r="F112"/>
  <c r="F107"/>
  <c r="F101"/>
  <c r="I12"/>
  <c r="J12"/>
  <c r="K12"/>
  <c r="L12"/>
  <c r="I13"/>
  <c r="J13"/>
  <c r="K13"/>
  <c r="L13"/>
  <c r="I14"/>
  <c r="J14"/>
  <c r="K14"/>
  <c r="L14"/>
  <c r="I15"/>
  <c r="J15"/>
  <c r="K15"/>
  <c r="L15"/>
  <c r="I16"/>
  <c r="J16"/>
  <c r="K16"/>
  <c r="L16"/>
  <c r="I17"/>
  <c r="J17"/>
  <c r="K17"/>
  <c r="L17"/>
  <c r="I18"/>
  <c r="J18"/>
  <c r="K18"/>
  <c r="L18"/>
  <c r="I19"/>
  <c r="J19"/>
  <c r="K19"/>
  <c r="L19"/>
  <c r="I20"/>
  <c r="J20"/>
  <c r="K20"/>
  <c r="L20"/>
  <c r="I21"/>
  <c r="J21"/>
  <c r="K21"/>
  <c r="L21"/>
  <c r="I23"/>
  <c r="J23"/>
  <c r="K23"/>
  <c r="L23"/>
  <c r="I24"/>
  <c r="J24"/>
  <c r="K24"/>
  <c r="L24"/>
  <c r="I25"/>
  <c r="J25"/>
  <c r="K25"/>
  <c r="L25"/>
  <c r="I26"/>
  <c r="J26"/>
  <c r="K26"/>
  <c r="L26"/>
  <c r="I27"/>
  <c r="J27"/>
  <c r="K27"/>
  <c r="L27"/>
  <c r="I28"/>
  <c r="J28"/>
  <c r="K28"/>
  <c r="L28"/>
  <c r="I30"/>
  <c r="J30"/>
  <c r="K30"/>
  <c r="L30"/>
  <c r="I31"/>
  <c r="J31"/>
  <c r="K31"/>
  <c r="L31"/>
  <c r="I32"/>
  <c r="J32"/>
  <c r="K32"/>
  <c r="L32"/>
  <c r="I33"/>
  <c r="J33"/>
  <c r="K33"/>
  <c r="L33"/>
  <c r="I35"/>
  <c r="J35"/>
  <c r="K35"/>
  <c r="L35"/>
  <c r="I36"/>
  <c r="J36"/>
  <c r="K36"/>
  <c r="L36"/>
  <c r="I39"/>
  <c r="J39"/>
  <c r="K39"/>
  <c r="L39"/>
  <c r="I40"/>
  <c r="J40"/>
  <c r="K40"/>
  <c r="L40"/>
  <c r="I41"/>
  <c r="J41"/>
  <c r="K41"/>
  <c r="L41"/>
  <c r="I42"/>
  <c r="J42"/>
  <c r="K42"/>
  <c r="L42"/>
  <c r="I44"/>
  <c r="J44"/>
  <c r="K44"/>
  <c r="L44"/>
  <c r="I45"/>
  <c r="J45"/>
  <c r="K45"/>
  <c r="L45"/>
  <c r="I46"/>
  <c r="J46"/>
  <c r="K46"/>
  <c r="L46"/>
  <c r="I47"/>
  <c r="J47"/>
  <c r="K47"/>
  <c r="L47"/>
  <c r="I50"/>
  <c r="J50"/>
  <c r="K50"/>
  <c r="L50"/>
  <c r="I51"/>
  <c r="J51"/>
  <c r="K51"/>
  <c r="L51"/>
  <c r="I53"/>
  <c r="J53"/>
  <c r="K53"/>
  <c r="L53"/>
  <c r="I54"/>
  <c r="J54"/>
  <c r="K54"/>
  <c r="L54"/>
  <c r="I56"/>
  <c r="J56"/>
  <c r="K56"/>
  <c r="L56"/>
  <c r="I57"/>
  <c r="J57"/>
  <c r="K57"/>
  <c r="L57"/>
  <c r="I58"/>
  <c r="J58"/>
  <c r="K58"/>
  <c r="L58"/>
  <c r="I60"/>
  <c r="J60"/>
  <c r="K60"/>
  <c r="L60"/>
  <c r="I61"/>
  <c r="J61"/>
  <c r="K61"/>
  <c r="L61"/>
  <c r="I62"/>
  <c r="J62"/>
  <c r="K62"/>
  <c r="L62"/>
  <c r="I63"/>
  <c r="J63"/>
  <c r="K63"/>
  <c r="L63"/>
  <c r="I64"/>
  <c r="J64"/>
  <c r="K64"/>
  <c r="L64"/>
  <c r="I65"/>
  <c r="J65"/>
  <c r="K65"/>
  <c r="L65"/>
  <c r="I67"/>
  <c r="J67"/>
  <c r="K67"/>
  <c r="L67"/>
  <c r="I68"/>
  <c r="J68"/>
  <c r="K68"/>
  <c r="L68"/>
  <c r="I69"/>
  <c r="J69"/>
  <c r="K69"/>
  <c r="L69"/>
  <c r="I70"/>
  <c r="J70"/>
  <c r="K70"/>
  <c r="L70"/>
  <c r="I71"/>
  <c r="J71"/>
  <c r="K71"/>
  <c r="L71"/>
  <c r="I72"/>
  <c r="J72"/>
  <c r="K72"/>
  <c r="L72"/>
  <c r="I73"/>
  <c r="J73"/>
  <c r="K73"/>
  <c r="L73"/>
  <c r="I75"/>
  <c r="J75"/>
  <c r="K75"/>
  <c r="L75"/>
  <c r="I76"/>
  <c r="J76"/>
  <c r="K76"/>
  <c r="L76"/>
  <c r="I77"/>
  <c r="J77"/>
  <c r="K77"/>
  <c r="L77"/>
  <c r="I78"/>
  <c r="J78"/>
  <c r="K78"/>
  <c r="L78"/>
  <c r="I79"/>
  <c r="J79"/>
  <c r="K79"/>
  <c r="L79"/>
  <c r="I81"/>
  <c r="J81"/>
  <c r="K81"/>
  <c r="L81"/>
  <c r="I83"/>
  <c r="J83"/>
  <c r="K83"/>
  <c r="L83"/>
  <c r="I84"/>
  <c r="J84"/>
  <c r="K84"/>
  <c r="L84"/>
  <c r="I85"/>
  <c r="J85"/>
  <c r="K85"/>
  <c r="L85"/>
  <c r="I86"/>
  <c r="J86"/>
  <c r="K86"/>
  <c r="L86"/>
  <c r="I87"/>
  <c r="J87"/>
  <c r="K87"/>
  <c r="L87"/>
  <c r="I88"/>
  <c r="J88"/>
  <c r="K88"/>
  <c r="L88"/>
  <c r="I90"/>
  <c r="J90"/>
  <c r="K90"/>
  <c r="L90"/>
  <c r="I91"/>
  <c r="J91"/>
  <c r="K91"/>
  <c r="L91"/>
  <c r="I93"/>
  <c r="J93"/>
  <c r="K93"/>
  <c r="L93"/>
  <c r="I94"/>
  <c r="J94"/>
  <c r="K94"/>
  <c r="L94"/>
  <c r="I95"/>
  <c r="J95"/>
  <c r="K95"/>
  <c r="L95"/>
  <c r="I96"/>
  <c r="J96"/>
  <c r="K96"/>
  <c r="L96"/>
  <c r="F89"/>
  <c r="F82"/>
  <c r="F74"/>
  <c r="F66"/>
  <c r="F59"/>
  <c r="K34"/>
  <c r="K29"/>
  <c r="F22"/>
  <c r="L11"/>
  <c r="H110"/>
  <c r="L110" s="1"/>
  <c r="G110"/>
  <c r="H125"/>
  <c r="G125"/>
  <c r="H66"/>
  <c r="G66"/>
  <c r="H22"/>
  <c r="G22"/>
  <c r="G112"/>
  <c r="H101"/>
  <c r="H107"/>
  <c r="L113"/>
  <c r="H129"/>
  <c r="K55"/>
  <c r="H59"/>
  <c r="J52"/>
  <c r="G59"/>
  <c r="H74"/>
  <c r="H82"/>
  <c r="H89"/>
  <c r="G74"/>
  <c r="G82"/>
  <c r="G89"/>
  <c r="G101"/>
  <c r="G107"/>
  <c r="G129"/>
  <c r="K118"/>
  <c r="L52"/>
  <c r="L43"/>
  <c r="J29"/>
  <c r="K52"/>
  <c r="K38"/>
  <c r="I107" l="1"/>
  <c r="C124"/>
  <c r="F124"/>
  <c r="F99"/>
  <c r="K101"/>
  <c r="K82"/>
  <c r="F97"/>
  <c r="I129"/>
  <c r="G124"/>
  <c r="L125"/>
  <c r="H124"/>
  <c r="K110"/>
  <c r="G99"/>
  <c r="L101"/>
  <c r="I74"/>
  <c r="H97"/>
  <c r="G97"/>
  <c r="I89"/>
  <c r="J22"/>
  <c r="I22"/>
  <c r="I66"/>
  <c r="I110"/>
  <c r="L89"/>
  <c r="J89"/>
  <c r="K125"/>
  <c r="J118"/>
  <c r="K59"/>
  <c r="K74"/>
  <c r="L34"/>
  <c r="J59"/>
  <c r="I43"/>
  <c r="K43"/>
  <c r="J113"/>
  <c r="J43"/>
  <c r="J74"/>
  <c r="I113"/>
  <c r="I59"/>
  <c r="I49"/>
  <c r="J34"/>
  <c r="K22"/>
  <c r="K66"/>
  <c r="L22"/>
  <c r="L38"/>
  <c r="L74"/>
  <c r="K113"/>
  <c r="J129"/>
  <c r="J107"/>
  <c r="J125"/>
  <c r="K129"/>
  <c r="J110"/>
  <c r="K49"/>
  <c r="L59"/>
  <c r="L29"/>
  <c r="H112"/>
  <c r="I112" s="1"/>
  <c r="K89"/>
  <c r="L66"/>
  <c r="I82"/>
  <c r="J66"/>
  <c r="I34"/>
  <c r="I52"/>
  <c r="J101"/>
  <c r="J38"/>
  <c r="J49"/>
  <c r="J55"/>
  <c r="J82"/>
  <c r="K107"/>
  <c r="L118"/>
  <c r="L107"/>
  <c r="L49"/>
  <c r="L55"/>
  <c r="L82"/>
  <c r="I101"/>
  <c r="I118"/>
  <c r="I125"/>
  <c r="I55"/>
  <c r="I38"/>
  <c r="I29"/>
  <c r="L129"/>
  <c r="I11"/>
  <c r="K11"/>
  <c r="J11"/>
  <c r="F134" l="1"/>
  <c r="F135" s="1"/>
  <c r="G134"/>
  <c r="G135" s="1"/>
  <c r="H99"/>
  <c r="H134" s="1"/>
  <c r="H135" s="1"/>
  <c r="C134"/>
  <c r="C135" s="1"/>
  <c r="J112"/>
  <c r="K112"/>
  <c r="L112"/>
  <c r="L97"/>
  <c r="I97"/>
  <c r="K97"/>
  <c r="J97"/>
  <c r="L124"/>
  <c r="I124"/>
  <c r="K124"/>
  <c r="J124"/>
  <c r="J99" l="1"/>
  <c r="L99"/>
  <c r="I99"/>
  <c r="K99"/>
  <c r="J135"/>
  <c r="K135"/>
  <c r="L135"/>
  <c r="I135"/>
  <c r="L134"/>
  <c r="J134"/>
  <c r="K134"/>
  <c r="I134"/>
</calcChain>
</file>

<file path=xl/sharedStrings.xml><?xml version="1.0" encoding="utf-8"?>
<sst xmlns="http://schemas.openxmlformats.org/spreadsheetml/2006/main" count="173" uniqueCount="166">
  <si>
    <t>Надходження від плати за послуги, що надаються бюджетними установами згідно із законодавством</t>
  </si>
  <si>
    <t xml:space="preserve">Найменування </t>
  </si>
  <si>
    <t>Код бюджетної класифікації</t>
  </si>
  <si>
    <t>1</t>
  </si>
  <si>
    <t>2</t>
  </si>
  <si>
    <t>4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</si>
  <si>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</si>
  <si>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</si>
  <si>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</si>
  <si>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</si>
  <si>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 xml:space="preserve">Місцеві податки і збори, нараховані до 1 січня 2011 року </t>
  </si>
  <si>
    <t>Збір за місця для паркування транспортних засобів</t>
  </si>
  <si>
    <t>Збір за місця для паркування транспортних засобів, сплачений юридичними особами</t>
  </si>
  <si>
    <t>Збір за місця для паркування транспортних засобів, сплачений фізичними особами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</si>
  <si>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</si>
  <si>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</si>
  <si>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</si>
  <si>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</si>
  <si>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Плата за розміщення тимчасово вільних коштів місцевих бюджетів</t>
  </si>
  <si>
    <t>Інші надходження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</si>
  <si>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</si>
  <si>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Адміністративні штрафи та інші санкції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</si>
  <si>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</si>
  <si>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</si>
  <si>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Надходження сум кредиторської та депонентської заборгованості підприємств, організацій та установ, щодо яких минув строк позовної давності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</si>
  <si>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</si>
  <si>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Надходження коштів від Державного фонду дорогоцінних металів і дорогоцінного каміння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</si>
  <si>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</si>
  <si>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фізичними особами за результатами річного декларування</t>
  </si>
  <si>
    <t>ЗАГАЛЬНИЙ ФОНД</t>
  </si>
  <si>
    <t>СПЕЦІАЛЬНИЙ ФОНД</t>
  </si>
  <si>
    <t>Податок з власників транспортних засобів та інших самохідних машин і механізмів</t>
  </si>
  <si>
    <t>Екологічний податок</t>
  </si>
  <si>
    <t>Збір за забруднення навколишнього природного середовища</t>
  </si>
  <si>
    <t>Надходження коштів від відшкодування втрат сільськогосподарського і лісогосподарського виробництва</t>
  </si>
  <si>
    <t>Інші надходження до фондів охорони навколишнього природного середовища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</si>
  <si>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</si>
  <si>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</si>
  <si>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 xml:space="preserve">Власні надходження бюджетних установ </t>
  </si>
  <si>
    <t>25000000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</si>
  <si>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</si>
  <si>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</si>
  <si>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</si>
  <si>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</si>
  <si>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</si>
  <si>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</si>
  <si>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</si>
  <si>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Єдиний податок з юридичних осіб</t>
  </si>
  <si>
    <t>Єдиний податок з фізичних осіб</t>
  </si>
  <si>
    <t>Кошти від продажу землі</t>
  </si>
  <si>
    <t>Надходження коштів пайової участі у розвитку інфраструктури населеного пункту</t>
  </si>
  <si>
    <t>ВСЬОГО ДОХОДІВ</t>
  </si>
  <si>
    <t>СПЕЦІАЛЬНИЙ ФОНД ЗА ДЖЕРЕЛАМИ</t>
  </si>
  <si>
    <t>БЮДЖЕТ РОЗВИТКУ</t>
  </si>
  <si>
    <t>РАЗОМ ДОХОДІВ ЗАГАЛЬНОГО ФОНДУ</t>
  </si>
  <si>
    <t>Кошти від продажу земельних ділянок несільськогосподарського призначення до розмежування земель державної та комунальної власності з розстроченням платежу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</si>
  <si>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</si>
  <si>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РАЗОМ ДОХОДІВ СПЕЦІАЛЬНОГО ФОНДУ</t>
  </si>
  <si>
    <t>Доходи від операцій з кредитування та надання гарантій</t>
  </si>
  <si>
    <t>Податок на прибуток підприємств та фінансових установ комунальної власності</t>
  </si>
  <si>
    <t>Податок та збір на доходи фізичних осіб</t>
  </si>
  <si>
    <t xml:space="preserve">Кошти за шкоду, що заподіяна на земельних ділянках державноє та комунальноє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грунтового покриву </t>
  </si>
  <si>
    <t>Рентна плата за спеціальне використання води водних об'єктів місцевого значення</t>
  </si>
  <si>
    <t>Рентна плата за користування надрами для видобування корисних копалин місцевого значення</t>
  </si>
  <si>
    <t>Податок на нерухоме майно, відмінне від земельної ділянки, сплачений 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</si>
  <si>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</si>
  <si>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</si>
  <si>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</si>
  <si>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Земельний податок та орендна плата за землю</t>
  </si>
  <si>
    <t>Транспортний податок з фізичних осіб</t>
  </si>
  <si>
    <t>Транспортний податок з юридичних осіб</t>
  </si>
  <si>
    <t>Транспортний податок</t>
  </si>
  <si>
    <t>Акцизний податок з реалізації суб'єктами господарювання роздрібної торгівлі підакцизних товарів</t>
  </si>
  <si>
    <t>Плата за надання інших адміністративних послуг</t>
  </si>
  <si>
    <t>Державне мито, не віднесене до інших категорій</t>
  </si>
  <si>
    <t>Державне мито за дії, пов'язані з одержанням патентів на об'єкти права інтелектуальної власності, підтриманням їх чинності та передаванням прав їхніми власниками</t>
  </si>
  <si>
    <t xml:space="preserve">Збір за провадження деяких видів підприємницької діяльності, що справлявся до 1 січня 2015 року </t>
  </si>
  <si>
    <t>3</t>
  </si>
  <si>
    <t>7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</si>
  <si>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</si>
  <si>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 відсотків </t>
  </si>
  <si>
    <t>Плата за надання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</si>
  <si>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</si>
  <si>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</si>
  <si>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</si>
  <si>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</si>
  <si>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</t>
  </si>
  <si>
    <t>Державне мито, пов'язане з видачею та оформленням закордонних паспортів (посвідок) та паспортів громадян України</t>
  </si>
  <si>
    <t>Кошти, отримані від надання учасниками процедури закупівель як забезпечення їх тендерної пропозиції (пропозиції конкурсних торгів), які не підлягають поверненню цим учасникам</t>
  </si>
  <si>
    <t>Рентна плата за користування надрами для видобування газового конденсату</t>
  </si>
  <si>
    <t>Плата за гарантії, надані Верховною Радою Автономної Республіки Крим та міськими радами</t>
  </si>
  <si>
    <t>Податок на нерухоме майно, відмінне від земельної ділянки, сплачений власниками об'єктів житлової та нежитлової нерухомості</t>
  </si>
  <si>
    <t>Фактичні надходження 
за 2021 рік</t>
  </si>
  <si>
    <t>Рентна плата за користування надрами для видобування кам`яного вугілля коксівного та енергетичного</t>
  </si>
  <si>
    <t>13031500</t>
  </si>
  <si>
    <t>Рентна плата за користування надрами для видобування залізних руд</t>
  </si>
  <si>
    <t>13031600</t>
  </si>
  <si>
    <t>Рентна плата за користування надрами місцевого значення</t>
  </si>
  <si>
    <t>13040000</t>
  </si>
  <si>
    <t>Рентна плата за користування надрами в цілях, не пов`язаних з видобуванням корисних копалин</t>
  </si>
  <si>
    <t>21082400</t>
  </si>
  <si>
    <t>24160100</t>
  </si>
  <si>
    <t>Рентна плата за користування надрами  загальнодержавного значення</t>
  </si>
  <si>
    <t>Надходження від орендної плати за користування майновим комплексом та іншим майном, що перебуває в комунальній власності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</si>
  <si>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</si>
  <si>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21081800</t>
  </si>
  <si>
    <t xml:space="preserve"> +,-</t>
  </si>
  <si>
    <t>%</t>
  </si>
  <si>
    <t>6</t>
  </si>
  <si>
    <t>11</t>
  </si>
  <si>
    <t>Податок на доходи фізичних осіб із доходів спеціалістів резидента Дія Сіті</t>
  </si>
  <si>
    <t>11011200</t>
  </si>
  <si>
    <t>Податок на доходи фізичних осіб у вигляді мінімального податкового зобов`язання, що підлягає сплаті фізичними особами</t>
  </si>
  <si>
    <t>11011300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</si>
  <si>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ПКУ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</si>
  <si>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ПКУ)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</si>
  <si>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</si>
  <si>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33010200</t>
  </si>
  <si>
    <r>
      <t>Кошти від викупу земельних ділянок сільськогосподарського призначення державної та комунальної власності, передбачених пунктом 6</t>
    </r>
    <r>
      <rPr>
        <vertAlign val="superscript"/>
        <sz val="15"/>
        <rFont val="Times New Roman"/>
        <family val="1"/>
        <charset val="204"/>
      </rPr>
      <t>1</t>
    </r>
    <r>
      <rPr>
        <sz val="15"/>
        <rFont val="Times New Roman"/>
        <family val="1"/>
        <charset val="204"/>
      </rPr>
      <t xml:space="preserve"> розділу Х "Перехідні положення" Земельного кодексу України</t>
    </r>
  </si>
  <si>
    <r>
      <t xml:space="preserve">Концесійні платежі щодо об`єктів комунальної власності </t>
    </r>
    <r>
      <rPr>
        <sz val="15"/>
        <rFont val="Times New Roman"/>
        <family val="1"/>
        <charset val="204"/>
      </rPr>
      <t>(крім тих, які мають цільове спрямування згідно із законом) </t>
    </r>
  </si>
  <si>
    <t>Кошти від відчуження майна, що належить АРК та майна, що перебуває в комунальній власності</t>
  </si>
  <si>
    <t>Плата за ліцензії на провадження діяльності з організації та проведення азартних ігор у залах гральних автоматів</t>
  </si>
  <si>
    <t>тис. грн</t>
  </si>
  <si>
    <t>Фактичні надходження 
за 2024 рік</t>
  </si>
  <si>
    <t>Рентна плата за спеціальне використання лісових ресурсів</t>
  </si>
  <si>
    <t>Податок на доходи фізичних осіб з грошового забезпечення, грошових винагород та інших виплат, одержаних військовослужбовцями, поліцейськими та особами рядового і начальницького складу, що сплачується податковими агентами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</si>
  <si>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</si>
  <si>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18050200+
18050400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</si>
  <si>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пального"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</si>
  <si>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</si>
  <si>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Кошти гарантійного та реєстраційного внесків, що визначені Законом України "Про оренду державного та комунального майна, які підлягають перерахуванню оператором електронного майданчика до відповідного бюджету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</si>
  <si>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</si>
  <si>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Орендна плата за водні об'єкти (їх частини), що надаються в користування на умовах оренди обласними, районними державними адміністраціями, місцевими радами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</si>
  <si>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</si>
  <si>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</si>
  <si>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</si>
  <si>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</si>
  <si>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</si>
  <si>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r>
      <t xml:space="preserve">14020000
</t>
    </r>
    <r>
      <rPr>
        <sz val="15"/>
        <rFont val="Times New Roman"/>
        <family val="1"/>
        <charset val="204"/>
      </rPr>
      <t>(14021900)</t>
    </r>
  </si>
  <si>
    <r>
      <t xml:space="preserve">14030000
</t>
    </r>
    <r>
      <rPr>
        <sz val="15"/>
        <rFont val="Times New Roman"/>
        <family val="1"/>
        <charset val="204"/>
      </rPr>
      <t>(14031900)</t>
    </r>
  </si>
  <si>
    <t>Затверджено
на 2025 рік
(з урахуванням змін)</t>
  </si>
  <si>
    <t>Фактичні надходження 
за 2025 рік</t>
  </si>
  <si>
    <t>Від Європейського Союзу, урядів іноземних держав, міжнародних організацій, донорських установ</t>
  </si>
  <si>
    <t>Гранти, що надійшли до місцевих бюджетів</t>
  </si>
  <si>
    <t>42020500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</si>
  <si>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</si>
  <si>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для видобування нафти (крім видобування нафти, визначеної як Актив природних ресурсів)</t>
  </si>
  <si>
    <t>Рентна плата за користування надрами для видобування природного газу (крім видобування природного газу, визначеного як Актив природних ресурсів)</t>
  </si>
  <si>
    <t>Податки і збори, не віднесені до інших категорій</t>
  </si>
  <si>
    <t xml:space="preserve">Кошти, отримані від переможця процедури закупівлі / спрощеної закупівлі під час укладення договору про закупівлю як забезпечення виконання такого договору, які не підлягають поверненню учаснику
</t>
  </si>
  <si>
    <t>(без урахування трансфертів)</t>
  </si>
  <si>
    <r>
      <t>Орендна плата за земельні ділянки сільськогосподарського призначення державної власності, передані в оренду відповідно до статті 120</t>
    </r>
    <r>
      <rPr>
        <vertAlign val="superscript"/>
        <sz val="15"/>
        <rFont val="Times New Roman"/>
        <family val="1"/>
        <charset val="204"/>
      </rPr>
      <t>1</t>
    </r>
    <r>
      <rPr>
        <sz val="15"/>
        <rFont val="Times New Roman"/>
        <family val="1"/>
        <charset val="204"/>
      </rPr>
      <t xml:space="preserve"> Земельного кодексу України</t>
    </r>
  </si>
  <si>
    <t>Начальник фінансового управління</t>
  </si>
  <si>
    <t>Фактичні надходження 
за 2022 рік</t>
  </si>
  <si>
    <t>Фактичні надходження 
за 2023 рік</t>
  </si>
  <si>
    <t>Додаток 1</t>
  </si>
  <si>
    <t>Аналіз виконання дохідної частини бюджету  Новопільської сільської територіальної громади за 2021-2025 роки</t>
  </si>
  <si>
    <t>Лілія КУЧМА</t>
  </si>
  <si>
    <r>
      <t xml:space="preserve">Виконання показників, 
</t>
    </r>
    <r>
      <rPr>
        <u/>
        <sz val="12"/>
        <rFont val="Times New Roman"/>
        <family val="1"/>
        <charset val="204"/>
      </rPr>
      <t xml:space="preserve">затверджених </t>
    </r>
    <r>
      <rPr>
        <sz val="12"/>
        <rFont val="Times New Roman"/>
        <family val="1"/>
        <charset val="204"/>
      </rPr>
      <t xml:space="preserve">
на 2025 рік 
</t>
    </r>
    <r>
      <rPr>
        <u/>
        <sz val="12"/>
        <rFont val="Times New Roman"/>
        <family val="1"/>
        <charset val="204"/>
      </rPr>
      <t>з урахуванням змін</t>
    </r>
  </si>
  <si>
    <r>
      <t xml:space="preserve">Зміна обсягів надходжень 
</t>
    </r>
    <r>
      <rPr>
        <u/>
        <sz val="12"/>
        <rFont val="Times New Roman"/>
        <family val="1"/>
        <charset val="204"/>
      </rPr>
      <t>за 2025 рік 
відносно 2024 року</t>
    </r>
  </si>
  <si>
    <t>5</t>
  </si>
  <si>
    <t>8</t>
  </si>
  <si>
    <t>9</t>
  </si>
  <si>
    <t>10</t>
  </si>
  <si>
    <t>12</t>
  </si>
  <si>
    <t>до пояснювальної записки щодо виконання бюджеу Новопільської сільської територіальної громади за 2025 рік</t>
  </si>
</sst>
</file>

<file path=xl/styles.xml><?xml version="1.0" encoding="utf-8"?>
<styleSheet xmlns="http://schemas.openxmlformats.org/spreadsheetml/2006/main">
  <numFmts count="6">
    <numFmt numFmtId="164" formatCode="_-* #,##0_р_._-;\-* #,##0_р_._-;_-* &quot;-&quot;_р_._-;_-@_-"/>
    <numFmt numFmtId="165" formatCode="#,##0.0"/>
    <numFmt numFmtId="166" formatCode="_-* #,##0.00\ _р_._-;\-* #,##0.00\ _р_._-;_-* &quot;-&quot;??\ _р_._-;_-@_-"/>
    <numFmt numFmtId="167" formatCode="#,##0.0_ ;[Red]\-#,##0.0\ "/>
    <numFmt numFmtId="168" formatCode="000000"/>
    <numFmt numFmtId="169" formatCode="#,##0.000"/>
  </numFmts>
  <fonts count="4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UkrainianPragmatica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8"/>
      <name val="Arial Cyr"/>
      <charset val="204"/>
    </font>
    <font>
      <sz val="13"/>
      <name val="Bookman Old Style"/>
      <family val="1"/>
      <charset val="204"/>
    </font>
    <font>
      <b/>
      <sz val="15"/>
      <name val="Times New Roman"/>
      <family val="1"/>
      <charset val="204"/>
    </font>
    <font>
      <sz val="22"/>
      <name val="Times New Roman"/>
      <family val="1"/>
      <charset val="204"/>
    </font>
    <font>
      <sz val="12"/>
      <name val="Times New Roman Cyr"/>
      <family val="1"/>
      <charset val="204"/>
    </font>
    <font>
      <b/>
      <sz val="22"/>
      <name val="Times New Roman"/>
      <family val="1"/>
      <charset val="204"/>
    </font>
    <font>
      <b/>
      <sz val="16"/>
      <name val="Bookman Old Style"/>
      <family val="1"/>
      <charset val="204"/>
    </font>
    <font>
      <sz val="12"/>
      <name val="Bookman Old Style"/>
      <family val="1"/>
      <charset val="204"/>
    </font>
    <font>
      <b/>
      <sz val="14"/>
      <name val="Bookman Old Style"/>
      <family val="1"/>
      <charset val="204"/>
    </font>
    <font>
      <sz val="15"/>
      <name val="Times New Roman"/>
      <family val="1"/>
      <charset val="204"/>
    </font>
    <font>
      <sz val="15"/>
      <name val="Bookman Old Style"/>
      <family val="1"/>
      <charset val="204"/>
    </font>
    <font>
      <i/>
      <u/>
      <sz val="20"/>
      <name val="Times New Roman"/>
      <family val="1"/>
      <charset val="204"/>
    </font>
    <font>
      <b/>
      <sz val="21"/>
      <name val="Times New Roman"/>
      <family val="1"/>
      <charset val="204"/>
    </font>
    <font>
      <i/>
      <sz val="15"/>
      <name val="Times New Roman"/>
      <family val="1"/>
      <charset val="204"/>
    </font>
    <font>
      <b/>
      <sz val="17"/>
      <name val="Times New Roman"/>
      <family val="1"/>
      <charset val="204"/>
    </font>
    <font>
      <sz val="17"/>
      <name val="Times New Roman"/>
      <family val="1"/>
      <charset val="204"/>
    </font>
    <font>
      <i/>
      <sz val="17"/>
      <name val="Times New Roman"/>
      <family val="1"/>
      <charset val="204"/>
    </font>
    <font>
      <i/>
      <sz val="20"/>
      <name val="Times New Roman"/>
      <family val="1"/>
      <charset val="204"/>
    </font>
    <font>
      <b/>
      <sz val="10"/>
      <name val="Bookman Old Style"/>
      <family val="1"/>
      <charset val="204"/>
    </font>
    <font>
      <sz val="10"/>
      <name val="Bookman Old Style"/>
      <family val="1"/>
      <charset val="204"/>
    </font>
    <font>
      <b/>
      <sz val="12"/>
      <name val="Bookman Old Style"/>
      <family val="1"/>
      <charset val="204"/>
    </font>
    <font>
      <i/>
      <sz val="12"/>
      <name val="Bookman Old Style"/>
      <family val="1"/>
      <charset val="204"/>
    </font>
    <font>
      <vertAlign val="superscript"/>
      <sz val="1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rgb="FFC00000"/>
      <name val="Times New Roman"/>
      <family val="1"/>
      <charset val="204"/>
    </font>
    <font>
      <b/>
      <i/>
      <sz val="17"/>
      <name val="Times New Roman"/>
      <family val="1"/>
      <charset val="204"/>
    </font>
    <font>
      <b/>
      <sz val="15"/>
      <color rgb="FF7030A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D25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2" fillId="0" borderId="0"/>
    <xf numFmtId="0" fontId="37" fillId="0" borderId="0"/>
    <xf numFmtId="0" fontId="18" fillId="0" borderId="0"/>
    <xf numFmtId="0" fontId="4" fillId="0" borderId="0"/>
    <xf numFmtId="0" fontId="13" fillId="0" borderId="0"/>
    <xf numFmtId="164" fontId="4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92">
    <xf numFmtId="0" fontId="0" fillId="0" borderId="0" xfId="0"/>
    <xf numFmtId="0" fontId="9" fillId="0" borderId="0" xfId="4" applyFont="1" applyAlignment="1">
      <alignment horizontal="center" vertical="center" wrapText="1"/>
    </xf>
    <xf numFmtId="0" fontId="15" fillId="0" borderId="0" xfId="0" applyFont="1"/>
    <xf numFmtId="0" fontId="17" fillId="0" borderId="0" xfId="3" applyFont="1" applyFill="1" applyProtection="1"/>
    <xf numFmtId="0" fontId="19" fillId="0" borderId="0" xfId="3" applyFont="1" applyFill="1" applyProtection="1"/>
    <xf numFmtId="0" fontId="9" fillId="0" borderId="0" xfId="3" applyFont="1" applyFill="1" applyProtection="1"/>
    <xf numFmtId="0" fontId="9" fillId="0" borderId="0" xfId="3" applyFont="1" applyFill="1" applyAlignment="1" applyProtection="1">
      <alignment horizontal="center" vertical="center" wrapText="1"/>
    </xf>
    <xf numFmtId="167" fontId="9" fillId="0" borderId="0" xfId="3" applyNumberFormat="1" applyFont="1" applyFill="1" applyAlignment="1" applyProtection="1">
      <alignment horizontal="center" vertical="center" wrapText="1"/>
    </xf>
    <xf numFmtId="0" fontId="20" fillId="0" borderId="0" xfId="3" applyFont="1" applyFill="1" applyProtection="1"/>
    <xf numFmtId="0" fontId="21" fillId="0" borderId="0" xfId="3" applyFont="1" applyFill="1" applyProtection="1"/>
    <xf numFmtId="0" fontId="15" fillId="0" borderId="0" xfId="3" applyFont="1" applyFill="1" applyProtection="1"/>
    <xf numFmtId="167" fontId="5" fillId="0" borderId="0" xfId="5" applyNumberFormat="1" applyFont="1" applyFill="1" applyBorder="1" applyAlignment="1" applyProtection="1">
      <alignment horizontal="right" vertical="top" wrapText="1"/>
    </xf>
    <xf numFmtId="0" fontId="22" fillId="2" borderId="0" xfId="5" applyFont="1" applyFill="1" applyProtection="1"/>
    <xf numFmtId="0" fontId="21" fillId="3" borderId="0" xfId="3" applyFont="1" applyFill="1" applyProtection="1"/>
    <xf numFmtId="0" fontId="23" fillId="0" borderId="1" xfId="3" applyFont="1" applyFill="1" applyBorder="1" applyAlignment="1" applyProtection="1">
      <alignment horizontal="center" vertical="center"/>
    </xf>
    <xf numFmtId="167" fontId="28" fillId="0" borderId="0" xfId="5" applyNumberFormat="1" applyFont="1" applyFill="1" applyBorder="1" applyAlignment="1" applyProtection="1">
      <alignment horizontal="right" vertical="top"/>
    </xf>
    <xf numFmtId="0" fontId="32" fillId="0" borderId="0" xfId="5" applyFont="1" applyFill="1" applyProtection="1"/>
    <xf numFmtId="0" fontId="33" fillId="0" borderId="0" xfId="5" applyFont="1" applyFill="1" applyProtection="1"/>
    <xf numFmtId="0" fontId="34" fillId="0" borderId="0" xfId="3" applyFont="1" applyFill="1" applyProtection="1"/>
    <xf numFmtId="0" fontId="35" fillId="0" borderId="0" xfId="3" applyFont="1" applyFill="1" applyProtection="1"/>
    <xf numFmtId="49" fontId="16" fillId="0" borderId="0" xfId="5" applyNumberFormat="1" applyFont="1" applyFill="1" applyBorder="1" applyAlignment="1" applyProtection="1">
      <alignment horizontal="left" vertical="top" wrapText="1"/>
    </xf>
    <xf numFmtId="0" fontId="24" fillId="0" borderId="0" xfId="3" applyFont="1" applyFill="1" applyBorder="1" applyAlignment="1" applyProtection="1">
      <alignment vertical="top"/>
    </xf>
    <xf numFmtId="0" fontId="22" fillId="4" borderId="0" xfId="5" applyFont="1" applyFill="1" applyProtection="1"/>
    <xf numFmtId="0" fontId="7" fillId="0" borderId="0" xfId="3" applyFont="1" applyFill="1" applyProtection="1"/>
    <xf numFmtId="0" fontId="9" fillId="0" borderId="0" xfId="3" applyFont="1" applyFill="1" applyAlignment="1" applyProtection="1">
      <alignment horizontal="right" vertical="center" wrapText="1"/>
    </xf>
    <xf numFmtId="0" fontId="16" fillId="0" borderId="1" xfId="3" applyFont="1" applyFill="1" applyBorder="1" applyAlignment="1" applyProtection="1">
      <alignment horizontal="center" vertical="center"/>
    </xf>
    <xf numFmtId="0" fontId="16" fillId="0" borderId="1" xfId="3" applyFont="1" applyFill="1" applyBorder="1" applyAlignment="1" applyProtection="1">
      <alignment vertical="center" wrapText="1"/>
    </xf>
    <xf numFmtId="0" fontId="23" fillId="0" borderId="1" xfId="3" applyFont="1" applyFill="1" applyBorder="1" applyAlignment="1" applyProtection="1">
      <alignment vertical="center" wrapText="1"/>
    </xf>
    <xf numFmtId="49" fontId="16" fillId="2" borderId="1" xfId="5" applyNumberFormat="1" applyFont="1" applyFill="1" applyBorder="1" applyAlignment="1" applyProtection="1">
      <alignment horizontal="left" vertical="center" wrapText="1"/>
    </xf>
    <xf numFmtId="1" fontId="16" fillId="2" borderId="1" xfId="5" applyNumberFormat="1" applyFont="1" applyFill="1" applyBorder="1" applyAlignment="1" applyProtection="1">
      <alignment horizontal="center" vertical="center"/>
    </xf>
    <xf numFmtId="0" fontId="27" fillId="0" borderId="1" xfId="3" applyFont="1" applyFill="1" applyBorder="1" applyAlignment="1" applyProtection="1">
      <alignment vertical="center" wrapText="1"/>
    </xf>
    <xf numFmtId="0" fontId="27" fillId="0" borderId="1" xfId="3" applyFont="1" applyFill="1" applyBorder="1" applyAlignment="1" applyProtection="1">
      <alignment horizontal="center" vertical="center"/>
    </xf>
    <xf numFmtId="168" fontId="16" fillId="2" borderId="1" xfId="5" applyNumberFormat="1" applyFont="1" applyFill="1" applyBorder="1" applyAlignment="1" applyProtection="1">
      <alignment horizontal="center" vertical="center"/>
    </xf>
    <xf numFmtId="0" fontId="24" fillId="2" borderId="1" xfId="3" applyFont="1" applyFill="1" applyBorder="1" applyAlignment="1" applyProtection="1">
      <alignment vertical="center"/>
    </xf>
    <xf numFmtId="0" fontId="23" fillId="0" borderId="1" xfId="3" applyFont="1" applyFill="1" applyBorder="1" applyAlignment="1" applyProtection="1">
      <alignment horizontal="center" vertical="center" wrapText="1"/>
    </xf>
    <xf numFmtId="0" fontId="16" fillId="0" borderId="0" xfId="4" applyFont="1" applyAlignment="1">
      <alignment horizontal="right" vertical="center" wrapText="1"/>
    </xf>
    <xf numFmtId="165" fontId="28" fillId="0" borderId="1" xfId="3" applyNumberFormat="1" applyFont="1" applyFill="1" applyBorder="1" applyAlignment="1" applyProtection="1">
      <alignment horizontal="center" vertical="center"/>
    </xf>
    <xf numFmtId="165" fontId="28" fillId="0" borderId="1" xfId="5" applyNumberFormat="1" applyFont="1" applyFill="1" applyBorder="1" applyAlignment="1" applyProtection="1">
      <alignment horizontal="right" vertical="center"/>
    </xf>
    <xf numFmtId="165" fontId="29" fillId="0" borderId="1" xfId="3" applyNumberFormat="1" applyFont="1" applyFill="1" applyBorder="1" applyAlignment="1" applyProtection="1">
      <alignment horizontal="center" vertical="center"/>
    </xf>
    <xf numFmtId="165" fontId="29" fillId="0" borderId="1" xfId="5" applyNumberFormat="1" applyFont="1" applyFill="1" applyBorder="1" applyAlignment="1" applyProtection="1">
      <alignment horizontal="right" vertical="center"/>
    </xf>
    <xf numFmtId="165" fontId="28" fillId="2" borderId="1" xfId="5" applyNumberFormat="1" applyFont="1" applyFill="1" applyBorder="1" applyAlignment="1" applyProtection="1">
      <alignment horizontal="right" vertical="center"/>
    </xf>
    <xf numFmtId="165" fontId="30" fillId="0" borderId="1" xfId="3" applyNumberFormat="1" applyFont="1" applyFill="1" applyBorder="1" applyAlignment="1" applyProtection="1">
      <alignment horizontal="center" vertical="center"/>
    </xf>
    <xf numFmtId="165" fontId="30" fillId="0" borderId="1" xfId="5" applyNumberFormat="1" applyFont="1" applyFill="1" applyBorder="1" applyAlignment="1" applyProtection="1">
      <alignment horizontal="right" vertical="center"/>
    </xf>
    <xf numFmtId="165" fontId="39" fillId="0" borderId="1" xfId="5" applyNumberFormat="1" applyFont="1" applyFill="1" applyBorder="1" applyAlignment="1" applyProtection="1">
      <alignment horizontal="right" vertical="center"/>
    </xf>
    <xf numFmtId="165" fontId="39" fillId="2" borderId="1" xfId="5" applyNumberFormat="1" applyFont="1" applyFill="1" applyBorder="1" applyAlignment="1" applyProtection="1">
      <alignment horizontal="right" vertical="center"/>
    </xf>
    <xf numFmtId="0" fontId="16" fillId="0" borderId="1" xfId="5" applyFont="1" applyFill="1" applyBorder="1" applyAlignment="1">
      <alignment horizontal="left" vertical="center" wrapText="1"/>
    </xf>
    <xf numFmtId="165" fontId="28" fillId="0" borderId="1" xfId="5" applyNumberFormat="1" applyFont="1" applyFill="1" applyBorder="1" applyAlignment="1">
      <alignment horizontal="center" vertical="center"/>
    </xf>
    <xf numFmtId="165" fontId="29" fillId="0" borderId="1" xfId="3" applyNumberFormat="1" applyFont="1" applyFill="1" applyBorder="1" applyAlignment="1" applyProtection="1">
      <alignment horizontal="center" vertical="center" wrapText="1"/>
    </xf>
    <xf numFmtId="165" fontId="28" fillId="0" borderId="1" xfId="3" applyNumberFormat="1" applyFont="1" applyFill="1" applyBorder="1" applyAlignment="1" applyProtection="1">
      <alignment horizontal="center" vertical="center" wrapText="1"/>
    </xf>
    <xf numFmtId="0" fontId="38" fillId="0" borderId="1" xfId="3" applyFont="1" applyFill="1" applyBorder="1" applyAlignment="1" applyProtection="1">
      <alignment vertical="center" wrapText="1"/>
    </xf>
    <xf numFmtId="49" fontId="16" fillId="2" borderId="1" xfId="3" applyNumberFormat="1" applyFont="1" applyFill="1" applyBorder="1" applyAlignment="1" applyProtection="1">
      <alignment horizontal="left" vertical="center" wrapText="1"/>
    </xf>
    <xf numFmtId="49" fontId="16" fillId="2" borderId="1" xfId="3" applyNumberFormat="1" applyFont="1" applyFill="1" applyBorder="1" applyAlignment="1" applyProtection="1">
      <alignment horizontal="center" vertical="center" wrapText="1"/>
    </xf>
    <xf numFmtId="165" fontId="28" fillId="2" borderId="1" xfId="3" applyNumberFormat="1" applyFont="1" applyFill="1" applyBorder="1" applyAlignment="1" applyProtection="1">
      <alignment horizontal="right" vertical="center" wrapText="1"/>
    </xf>
    <xf numFmtId="165" fontId="39" fillId="2" borderId="1" xfId="3" applyNumberFormat="1" applyFont="1" applyFill="1" applyBorder="1" applyAlignment="1" applyProtection="1">
      <alignment horizontal="right" vertical="center" wrapText="1"/>
    </xf>
    <xf numFmtId="165" fontId="28" fillId="0" borderId="1" xfId="3" applyNumberFormat="1" applyFont="1" applyFill="1" applyBorder="1" applyAlignment="1" applyProtection="1">
      <alignment horizontal="right" vertical="center" wrapText="1"/>
    </xf>
    <xf numFmtId="165" fontId="39" fillId="0" borderId="1" xfId="3" applyNumberFormat="1" applyFont="1" applyFill="1" applyBorder="1" applyAlignment="1" applyProtection="1">
      <alignment horizontal="right" vertical="center" wrapText="1"/>
    </xf>
    <xf numFmtId="49" fontId="23" fillId="0" borderId="1" xfId="5" applyNumberFormat="1" applyFont="1" applyFill="1" applyBorder="1" applyAlignment="1" applyProtection="1">
      <alignment horizontal="left" vertical="center" wrapText="1"/>
    </xf>
    <xf numFmtId="165" fontId="29" fillId="0" borderId="1" xfId="3" applyNumberFormat="1" applyFont="1" applyFill="1" applyBorder="1" applyAlignment="1" applyProtection="1">
      <alignment horizontal="right" vertical="center" wrapText="1"/>
    </xf>
    <xf numFmtId="165" fontId="30" fillId="0" borderId="1" xfId="3" applyNumberFormat="1" applyFont="1" applyFill="1" applyBorder="1" applyAlignment="1" applyProtection="1">
      <alignment horizontal="right" vertical="center" wrapText="1"/>
    </xf>
    <xf numFmtId="49" fontId="16" fillId="0" borderId="1" xfId="5" applyNumberFormat="1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/>
    <xf numFmtId="0" fontId="16" fillId="0" borderId="1" xfId="5" applyFont="1" applyFill="1" applyBorder="1" applyAlignment="1">
      <alignment horizontal="center" vertical="center"/>
    </xf>
    <xf numFmtId="0" fontId="16" fillId="0" borderId="1" xfId="3" applyFont="1" applyFill="1" applyBorder="1" applyAlignment="1" applyProtection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/>
    </xf>
    <xf numFmtId="0" fontId="40" fillId="0" borderId="1" xfId="3" applyFont="1" applyFill="1" applyBorder="1" applyAlignment="1" applyProtection="1">
      <alignment horizontal="center" vertical="center"/>
    </xf>
    <xf numFmtId="165" fontId="28" fillId="0" borderId="1" xfId="3" applyNumberFormat="1" applyFont="1" applyFill="1" applyBorder="1" applyAlignment="1" applyProtection="1">
      <alignment horizontal="right" vertical="center"/>
    </xf>
    <xf numFmtId="0" fontId="23" fillId="0" borderId="1" xfId="3" applyFont="1" applyFill="1" applyBorder="1" applyAlignment="1" applyProtection="1">
      <alignment vertical="top" wrapText="1"/>
    </xf>
    <xf numFmtId="0" fontId="16" fillId="0" borderId="0" xfId="4" applyFont="1" applyAlignment="1">
      <alignment horizontal="center" vertical="center" wrapText="1"/>
    </xf>
    <xf numFmtId="167" fontId="29" fillId="0" borderId="1" xfId="5" applyNumberFormat="1" applyFont="1" applyFill="1" applyBorder="1" applyAlignment="1" applyProtection="1">
      <alignment horizontal="right" vertical="center"/>
    </xf>
    <xf numFmtId="167" fontId="28" fillId="0" borderId="1" xfId="5" applyNumberFormat="1" applyFont="1" applyFill="1" applyBorder="1" applyAlignment="1" applyProtection="1">
      <alignment horizontal="right" vertical="center"/>
    </xf>
    <xf numFmtId="167" fontId="29" fillId="0" borderId="1" xfId="3" applyNumberFormat="1" applyFont="1" applyFill="1" applyBorder="1" applyAlignment="1" applyProtection="1">
      <alignment horizontal="right" vertical="top" wrapText="1"/>
    </xf>
    <xf numFmtId="167" fontId="28" fillId="0" borderId="1" xfId="3" applyNumberFormat="1" applyFont="1" applyFill="1" applyBorder="1" applyAlignment="1" applyProtection="1">
      <alignment horizontal="right" vertical="top" wrapText="1"/>
    </xf>
    <xf numFmtId="167" fontId="30" fillId="0" borderId="1" xfId="5" applyNumberFormat="1" applyFont="1" applyFill="1" applyBorder="1" applyAlignment="1" applyProtection="1">
      <alignment horizontal="right" vertical="top"/>
    </xf>
    <xf numFmtId="49" fontId="16" fillId="3" borderId="1" xfId="3" applyNumberFormat="1" applyFont="1" applyFill="1" applyBorder="1" applyAlignment="1" applyProtection="1">
      <alignment horizontal="center" vertical="center" wrapText="1"/>
    </xf>
    <xf numFmtId="0" fontId="26" fillId="0" borderId="0" xfId="3" applyFont="1" applyFill="1" applyAlignment="1" applyProtection="1">
      <alignment horizontal="center" vertical="center" wrapText="1"/>
    </xf>
    <xf numFmtId="0" fontId="31" fillId="0" borderId="0" xfId="3" applyFont="1" applyFill="1" applyAlignment="1" applyProtection="1">
      <alignment horizontal="center" vertical="center" wrapText="1"/>
    </xf>
    <xf numFmtId="0" fontId="25" fillId="0" borderId="0" xfId="3" applyFont="1" applyFill="1" applyAlignment="1" applyProtection="1">
      <alignment horizontal="center" vertical="center" wrapText="1"/>
    </xf>
    <xf numFmtId="169" fontId="42" fillId="0" borderId="0" xfId="0" applyNumberFormat="1" applyFont="1" applyAlignment="1">
      <alignment horizontal="left" wrapText="1"/>
    </xf>
    <xf numFmtId="49" fontId="7" fillId="0" borderId="1" xfId="3" applyNumberFormat="1" applyFont="1" applyFill="1" applyBorder="1" applyAlignment="1" applyProtection="1">
      <alignment horizontal="center" vertical="center" wrapText="1"/>
    </xf>
    <xf numFmtId="49" fontId="7" fillId="0" borderId="1" xfId="5" applyNumberFormat="1" applyFont="1" applyFill="1" applyBorder="1" applyAlignment="1" applyProtection="1">
      <alignment horizontal="center" vertical="center" wrapText="1"/>
    </xf>
    <xf numFmtId="0" fontId="7" fillId="0" borderId="1" xfId="3" applyFont="1" applyFill="1" applyBorder="1" applyAlignment="1" applyProtection="1">
      <alignment horizontal="center" vertical="top" wrapText="1"/>
    </xf>
    <xf numFmtId="0" fontId="7" fillId="0" borderId="2" xfId="3" applyFont="1" applyFill="1" applyBorder="1" applyAlignment="1" applyProtection="1">
      <alignment horizontal="center" vertical="top" wrapText="1"/>
    </xf>
    <xf numFmtId="0" fontId="7" fillId="0" borderId="3" xfId="3" applyFont="1" applyFill="1" applyBorder="1" applyAlignment="1" applyProtection="1">
      <alignment horizontal="center" vertical="top" wrapText="1"/>
    </xf>
    <xf numFmtId="0" fontId="7" fillId="0" borderId="1" xfId="3" applyFont="1" applyFill="1" applyBorder="1" applyAlignment="1" applyProtection="1">
      <alignment horizontal="center" vertical="center" wrapText="1"/>
    </xf>
    <xf numFmtId="0" fontId="7" fillId="0" borderId="1" xfId="5" applyFont="1" applyFill="1" applyBorder="1" applyAlignment="1" applyProtection="1">
      <alignment horizontal="center" vertical="center" wrapText="1"/>
    </xf>
    <xf numFmtId="49" fontId="44" fillId="0" borderId="1" xfId="3" applyNumberFormat="1" applyFont="1" applyFill="1" applyBorder="1" applyAlignment="1" applyProtection="1">
      <alignment horizontal="center" vertical="center" wrapText="1"/>
    </xf>
    <xf numFmtId="169" fontId="4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6" fillId="0" borderId="0" xfId="4" applyFont="1" applyBorder="1" applyAlignment="1">
      <alignment horizontal="center" vertical="center" wrapText="1"/>
    </xf>
    <xf numFmtId="0" fontId="0" fillId="0" borderId="0" xfId="0" applyAlignment="1"/>
  </cellXfs>
  <cellStyles count="11">
    <cellStyle name="Normal_Доходи" xfId="1"/>
    <cellStyle name="Звичайний 2" xfId="8"/>
    <cellStyle name="Звичайний 3" xfId="9"/>
    <cellStyle name="Звичайний 4" xfId="10"/>
    <cellStyle name="Обычный" xfId="0" builtinId="0"/>
    <cellStyle name="Обычный 3" xfId="2"/>
    <cellStyle name="Обычный_ZV1PIV98" xfId="3"/>
    <cellStyle name="Обычный_Розпис не правленый" xfId="4"/>
    <cellStyle name="Стиль 1" xfId="5"/>
    <cellStyle name="Тысячи [0]_Розподіл (2)" xfId="6"/>
    <cellStyle name="Тысячи_бюджет 1998 по клас.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NOPER\Budg2005\&#1048;&#1085;&#1092;&#1086;&#1088;&#1084;&#1072;&#1094;&#1080;&#1103;%20&#1082;%20&#1075;&#1086;&#1076;&#1086;&#1074;&#1086;&#1084;&#1091;%20&#1086;&#1090;&#1095;&#1077;&#1090;&#1091;%202005\&#1075;.&#1057;&#1091;&#1076;&#1072;&#1082;\dod30-3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од 30"/>
      <sheetName val="Дод 31"/>
      <sheetName val="Дод 32"/>
      <sheetName val="Дод 33"/>
      <sheetName val="Дод 34"/>
      <sheetName val="Дод 35"/>
      <sheetName val="Дод 36"/>
      <sheetName val="Дод 37"/>
    </sheetNames>
    <sheetDataSet>
      <sheetData sheetId="0" refreshError="1">
        <row r="3">
          <cell r="A3" t="str">
            <v>Дані про причини невиконання у 2005 році річних розрахункових показників МФУ по доходах місцевих бюджетів  
та зменшення основних надходжень у 2005 році порівняно з 2004 роком по м.Судак</v>
          </cell>
        </row>
        <row r="6">
          <cell r="A6" t="str">
            <v>Адміністративно-територіальні одиниці</v>
          </cell>
          <cell r="B6" t="str">
            <v>Причини невиконання у 2005 році річних розрахункових показників МФУ по</v>
          </cell>
          <cell r="E6" t="str">
            <v>Причини зменшення/збільшення більше ніж в 1,5 рази фактичних надходжень у 2005 році порівняно з 2004 роком:</v>
          </cell>
        </row>
        <row r="7">
          <cell r="B7" t="str">
            <v>доходах загального фонду (без урахування обсягів міжбюджетних трансмфертів)</v>
          </cell>
          <cell r="C7" t="str">
            <v>в тому числі по доходах, що враховуються при визначенні міжбюджетних трансфертів</v>
          </cell>
          <cell r="D7" t="str">
            <v>доходах спеціального фонду (без урахування обсягів міжбюджетних трансмфертів)</v>
          </cell>
          <cell r="E7" t="str">
            <v>податку з доходів фізичних осіб</v>
          </cell>
          <cell r="F7" t="str">
            <v>плати за землю</v>
          </cell>
          <cell r="G7" t="str">
            <v>єдиного податку на підприєм-
ницьку діяльність</v>
          </cell>
          <cell r="H7" t="str">
            <v>місцевих податків і зборів (в розрізі податків і зборів)</v>
          </cell>
          <cell r="I7" t="str">
            <v>плати за торговий патент на деякі види підприєм-
ницької діяльності</v>
          </cell>
          <cell r="J7" t="str">
            <v>власних надходжень бюджетних установ (в розрізі надходжень)</v>
          </cell>
          <cell r="K7" t="str">
            <v>надходжень від відчуження майна, яке належить АРК та майна, що знаходиться у комунальній власності</v>
          </cell>
          <cell r="L7" t="str">
            <v>податку з власників наземних транспортних засобів та інших самохідних машин та механізмів</v>
          </cell>
          <cell r="M7" t="str">
            <v>надходжень від продажу землі</v>
          </cell>
          <cell r="N7" t="str">
            <v>інших податків та платежів, зміна надходжень яких суттєво вплинула на невиконання у 2005 році розрахункових показників МФУ (в розрізі надходжень)</v>
          </cell>
        </row>
        <row r="8">
          <cell r="A8">
            <v>1</v>
          </cell>
        </row>
        <row r="9">
          <cell r="A9" t="str">
            <v>м.Судак</v>
          </cell>
        </row>
        <row r="12">
          <cell r="A12" t="str">
            <v xml:space="preserve">Начальник головного фінансового управління                            </v>
          </cell>
        </row>
        <row r="14">
          <cell r="A14" t="str">
            <v>Кобзева 2 26 46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A3" t="str">
            <v>Дані про суми наданих органами місцевого самоврядування м.Судак пільг зі сплати податків та зборів у 2005 році</v>
          </cell>
        </row>
        <row r="6">
          <cell r="A6" t="str">
            <v>Адміністративно-територіальні одиниці</v>
          </cell>
          <cell r="B6" t="str">
            <v>Всього надано пільг</v>
          </cell>
          <cell r="D6" t="str">
            <v>в тому числі по сплаті:</v>
          </cell>
        </row>
        <row r="7">
          <cell r="D7" t="str">
            <v>податоку з доходів фізичних осіб</v>
          </cell>
          <cell r="H7" t="str">
            <v>податку на прибуток підприємств і організацій, що належать до комунальної власності</v>
          </cell>
          <cell r="L7" t="str">
            <v>податоку з власників траснпортних засобів та інших самохідних машин і механізмів</v>
          </cell>
          <cell r="O7" t="str">
            <v>питома вага</v>
          </cell>
          <cell r="P7" t="str">
            <v>збору за спеціальне використання водних ресурсів місцевого значення</v>
          </cell>
          <cell r="T7" t="str">
            <v>плати за землю</v>
          </cell>
          <cell r="W7" t="str">
            <v>питома вага</v>
          </cell>
          <cell r="X7" t="str">
            <v>орендної плати за землю з фізичних осіб</v>
          </cell>
          <cell r="AA7" t="str">
            <v>питома вага</v>
          </cell>
          <cell r="AB7" t="str">
            <v>орендної плата за землю з юридичних осіб</v>
          </cell>
          <cell r="AE7" t="str">
            <v>питома вага</v>
          </cell>
          <cell r="AF7" t="str">
            <v>плати за державну реєстрацію суб"єктів підприємницької діяльності</v>
          </cell>
          <cell r="AI7" t="str">
            <v>питома вага</v>
          </cell>
          <cell r="AJ7" t="str">
            <v>місцевих податків і зборів</v>
          </cell>
          <cell r="AO7" t="str">
            <v>інших податків і зборів</v>
          </cell>
          <cell r="AQ7" t="str">
            <v>питома вага</v>
          </cell>
        </row>
        <row r="9">
          <cell r="A9">
            <v>1</v>
          </cell>
        </row>
        <row r="10">
          <cell r="A10" t="str">
            <v>___________ область</v>
          </cell>
        </row>
        <row r="11">
          <cell r="A11" t="str">
            <v>м.Судак</v>
          </cell>
        </row>
        <row r="14">
          <cell r="A14" t="str">
            <v xml:space="preserve">Начальник ГФУ                           </v>
          </cell>
        </row>
        <row r="17">
          <cell r="A17" t="str">
            <v>Кобзева 2 26 46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140"/>
  <sheetViews>
    <sheetView tabSelected="1" view="pageBreakPreview" zoomScale="80" zoomScaleNormal="100" zoomScaleSheetLayoutView="80" workbookViewId="0">
      <pane xSplit="2" ySplit="10" topLeftCell="C134" activePane="bottomRight" state="frozen"/>
      <selection pane="topRight" activeCell="C1" sqref="C1"/>
      <selection pane="bottomLeft" activeCell="A9" sqref="A9"/>
      <selection pane="bottomRight" activeCell="G3" sqref="G3"/>
    </sheetView>
  </sheetViews>
  <sheetFormatPr defaultColWidth="9.109375" defaultRowHeight="15.6"/>
  <cols>
    <col min="1" max="1" width="56.44140625" style="9" customWidth="1"/>
    <col min="2" max="6" width="16.6640625" style="9" customWidth="1"/>
    <col min="7" max="7" width="21.109375" style="9" customWidth="1"/>
    <col min="8" max="8" width="19.5546875" style="9" customWidth="1"/>
    <col min="9" max="9" width="18.44140625" style="9" customWidth="1"/>
    <col min="10" max="10" width="12.88671875" style="9" customWidth="1"/>
    <col min="11" max="11" width="18.109375" style="9" customWidth="1"/>
    <col min="12" max="12" width="13.109375" style="9" customWidth="1"/>
    <col min="13" max="16384" width="9.109375" style="9"/>
  </cols>
  <sheetData>
    <row r="1" spans="1:12">
      <c r="J1" s="87" t="s">
        <v>155</v>
      </c>
      <c r="K1" s="88"/>
      <c r="L1" s="88"/>
    </row>
    <row r="2" spans="1:12">
      <c r="J2" s="78" t="s">
        <v>165</v>
      </c>
      <c r="K2" s="78"/>
      <c r="L2" s="78"/>
    </row>
    <row r="3" spans="1:12" s="3" customFormat="1" ht="60.6" customHeight="1">
      <c r="J3" s="89"/>
      <c r="K3" s="89"/>
      <c r="L3" s="89"/>
    </row>
    <row r="4" spans="1:12" s="4" customFormat="1" ht="27.6">
      <c r="A4" s="75" t="s">
        <v>156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12" s="4" customFormat="1" ht="27.6">
      <c r="A5" s="76" t="s">
        <v>150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 s="5" customFormat="1" ht="21">
      <c r="B6" s="6"/>
      <c r="C6" s="6"/>
      <c r="D6" s="6"/>
      <c r="E6" s="6"/>
      <c r="F6" s="6"/>
      <c r="G6" s="11"/>
      <c r="H6" s="11"/>
      <c r="I6" s="7"/>
      <c r="J6" s="6"/>
      <c r="K6" s="7"/>
      <c r="L6" s="24" t="s">
        <v>122</v>
      </c>
    </row>
    <row r="7" spans="1:12" s="8" customFormat="1" ht="80.400000000000006" customHeight="1">
      <c r="A7" s="79" t="s">
        <v>1</v>
      </c>
      <c r="B7" s="80" t="s">
        <v>2</v>
      </c>
      <c r="C7" s="85" t="s">
        <v>92</v>
      </c>
      <c r="D7" s="85" t="s">
        <v>153</v>
      </c>
      <c r="E7" s="85" t="s">
        <v>154</v>
      </c>
      <c r="F7" s="85" t="s">
        <v>123</v>
      </c>
      <c r="G7" s="79" t="s">
        <v>140</v>
      </c>
      <c r="H7" s="85" t="s">
        <v>141</v>
      </c>
      <c r="I7" s="81" t="s">
        <v>158</v>
      </c>
      <c r="J7" s="81"/>
      <c r="K7" s="82" t="s">
        <v>159</v>
      </c>
      <c r="L7" s="83"/>
    </row>
    <row r="8" spans="1:12">
      <c r="A8" s="79"/>
      <c r="B8" s="80"/>
      <c r="C8" s="85"/>
      <c r="D8" s="85"/>
      <c r="E8" s="85"/>
      <c r="F8" s="85"/>
      <c r="G8" s="79"/>
      <c r="H8" s="85"/>
      <c r="I8" s="84" t="s">
        <v>106</v>
      </c>
      <c r="J8" s="84" t="s">
        <v>107</v>
      </c>
      <c r="K8" s="84" t="s">
        <v>106</v>
      </c>
      <c r="L8" s="84" t="s">
        <v>107</v>
      </c>
    </row>
    <row r="9" spans="1:12">
      <c r="A9" s="86" t="s">
        <v>3</v>
      </c>
      <c r="B9" s="86" t="s">
        <v>4</v>
      </c>
      <c r="C9" s="86" t="s">
        <v>77</v>
      </c>
      <c r="D9" s="86" t="s">
        <v>5</v>
      </c>
      <c r="E9" s="86" t="s">
        <v>160</v>
      </c>
      <c r="F9" s="86" t="s">
        <v>108</v>
      </c>
      <c r="G9" s="86" t="s">
        <v>78</v>
      </c>
      <c r="H9" s="86" t="s">
        <v>161</v>
      </c>
      <c r="I9" s="86" t="s">
        <v>162</v>
      </c>
      <c r="J9" s="86" t="s">
        <v>163</v>
      </c>
      <c r="K9" s="86" t="s">
        <v>109</v>
      </c>
      <c r="L9" s="86" t="s">
        <v>164</v>
      </c>
    </row>
    <row r="10" spans="1:12" s="13" customFormat="1" ht="18.600000000000001">
      <c r="A10" s="74" t="s">
        <v>29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</row>
    <row r="11" spans="1:12" s="16" customFormat="1" ht="27" customHeight="1">
      <c r="A11" s="26" t="s">
        <v>60</v>
      </c>
      <c r="B11" s="25">
        <v>11010000</v>
      </c>
      <c r="C11" s="37">
        <f>SUM(C12:C18)</f>
        <v>54131.798940000001</v>
      </c>
      <c r="D11" s="37">
        <f>SUM(D12:D18)</f>
        <v>55283.224000000002</v>
      </c>
      <c r="E11" s="37">
        <f t="shared" ref="E11" si="0">SUM(E12:E18)</f>
        <v>63334.049999999996</v>
      </c>
      <c r="F11" s="37">
        <f t="shared" ref="F11:H11" si="1">SUM(F12:F18)</f>
        <v>80744.599999999991</v>
      </c>
      <c r="G11" s="37">
        <f t="shared" si="1"/>
        <v>87121.8</v>
      </c>
      <c r="H11" s="37">
        <f t="shared" si="1"/>
        <v>89501.4</v>
      </c>
      <c r="I11" s="43">
        <f>H11-G11</f>
        <v>2379.5999999999913</v>
      </c>
      <c r="J11" s="43">
        <f>H11/G11*100</f>
        <v>102.7313485258569</v>
      </c>
      <c r="K11" s="43">
        <f t="shared" ref="K11:K42" si="2">H11-F11</f>
        <v>8756.8000000000029</v>
      </c>
      <c r="L11" s="43">
        <f t="shared" ref="L11:L42" si="3">H11/F11*100-100</f>
        <v>10.84505960770133</v>
      </c>
    </row>
    <row r="12" spans="1:12" s="17" customFormat="1" ht="67.95" customHeight="1">
      <c r="A12" s="27" t="s">
        <v>27</v>
      </c>
      <c r="B12" s="14">
        <v>11010100</v>
      </c>
      <c r="C12" s="38">
        <v>45707.755069999999</v>
      </c>
      <c r="D12" s="69">
        <v>46339.5</v>
      </c>
      <c r="E12" s="38">
        <v>48615.25</v>
      </c>
      <c r="F12" s="38">
        <v>62544.800000000003</v>
      </c>
      <c r="G12" s="39">
        <v>64489.3</v>
      </c>
      <c r="H12" s="39">
        <v>64895.3</v>
      </c>
      <c r="I12" s="42">
        <f t="shared" ref="I12:I76" si="4">H12-G12</f>
        <v>406</v>
      </c>
      <c r="J12" s="42">
        <f t="shared" ref="J12:J76" si="5">H12/G12*100</f>
        <v>100.62956180327589</v>
      </c>
      <c r="K12" s="42">
        <f t="shared" si="2"/>
        <v>2350.5</v>
      </c>
      <c r="L12" s="42">
        <f t="shared" si="3"/>
        <v>3.7581061894833852</v>
      </c>
    </row>
    <row r="13" spans="1:12" s="17" customFormat="1" ht="115.2">
      <c r="A13" s="27" t="s">
        <v>125</v>
      </c>
      <c r="B13" s="14">
        <v>11010200</v>
      </c>
      <c r="C13" s="38">
        <v>0</v>
      </c>
      <c r="D13" s="69">
        <v>0</v>
      </c>
      <c r="E13" s="38">
        <v>934.4</v>
      </c>
      <c r="F13" s="38">
        <v>0</v>
      </c>
      <c r="G13" s="39">
        <v>0</v>
      </c>
      <c r="H13" s="39">
        <v>0</v>
      </c>
      <c r="I13" s="42">
        <f t="shared" si="4"/>
        <v>0</v>
      </c>
      <c r="J13" s="42" t="e">
        <f t="shared" si="5"/>
        <v>#DIV/0!</v>
      </c>
      <c r="K13" s="42">
        <f t="shared" si="2"/>
        <v>0</v>
      </c>
      <c r="L13" s="42" t="e">
        <f t="shared" si="3"/>
        <v>#DIV/0!</v>
      </c>
    </row>
    <row r="14" spans="1:12" s="17" customFormat="1" ht="60.6" customHeight="1">
      <c r="A14" s="27" t="s">
        <v>79</v>
      </c>
      <c r="B14" s="14">
        <v>11010400</v>
      </c>
      <c r="C14" s="38">
        <v>7689.09951</v>
      </c>
      <c r="D14" s="69">
        <v>8311.2999999999993</v>
      </c>
      <c r="E14" s="38">
        <v>12315.1</v>
      </c>
      <c r="F14" s="38">
        <v>15883</v>
      </c>
      <c r="G14" s="39">
        <v>20600</v>
      </c>
      <c r="H14" s="39">
        <v>22438.7</v>
      </c>
      <c r="I14" s="42">
        <f t="shared" si="4"/>
        <v>1838.7000000000007</v>
      </c>
      <c r="J14" s="42">
        <f t="shared" si="5"/>
        <v>108.92572815533981</v>
      </c>
      <c r="K14" s="42">
        <f t="shared" si="2"/>
        <v>6555.7000000000007</v>
      </c>
      <c r="L14" s="42">
        <f t="shared" si="3"/>
        <v>41.274948057671736</v>
      </c>
    </row>
    <row r="15" spans="1:12" s="17" customFormat="1" ht="57.6">
      <c r="A15" s="27" t="s">
        <v>28</v>
      </c>
      <c r="B15" s="14">
        <v>11010500</v>
      </c>
      <c r="C15" s="38">
        <v>734.94435999999996</v>
      </c>
      <c r="D15" s="69">
        <v>632.42399999999998</v>
      </c>
      <c r="E15" s="38">
        <v>894.6</v>
      </c>
      <c r="F15" s="38">
        <v>1283.9000000000001</v>
      </c>
      <c r="G15" s="39">
        <v>1100</v>
      </c>
      <c r="H15" s="39">
        <v>1067.5</v>
      </c>
      <c r="I15" s="42">
        <f t="shared" si="4"/>
        <v>-32.5</v>
      </c>
      <c r="J15" s="42">
        <f t="shared" si="5"/>
        <v>97.045454545454547</v>
      </c>
      <c r="K15" s="42">
        <f t="shared" si="2"/>
        <v>-216.40000000000009</v>
      </c>
      <c r="L15" s="42">
        <f t="shared" si="3"/>
        <v>-16.854895241062394</v>
      </c>
    </row>
    <row r="16" spans="1:12" s="17" customFormat="1" ht="38.4">
      <c r="A16" s="27" t="s">
        <v>110</v>
      </c>
      <c r="B16" s="14" t="s">
        <v>111</v>
      </c>
      <c r="C16" s="38">
        <v>0</v>
      </c>
      <c r="D16" s="38">
        <v>0</v>
      </c>
      <c r="E16" s="38">
        <v>0</v>
      </c>
      <c r="F16" s="38">
        <v>0</v>
      </c>
      <c r="G16" s="39">
        <v>0</v>
      </c>
      <c r="H16" s="39">
        <v>0</v>
      </c>
      <c r="I16" s="42">
        <f t="shared" si="4"/>
        <v>0</v>
      </c>
      <c r="J16" s="42" t="e">
        <f t="shared" si="5"/>
        <v>#DIV/0!</v>
      </c>
      <c r="K16" s="42">
        <f t="shared" si="2"/>
        <v>0</v>
      </c>
      <c r="L16" s="42" t="e">
        <f t="shared" si="3"/>
        <v>#DIV/0!</v>
      </c>
    </row>
    <row r="17" spans="1:12" s="17" customFormat="1" ht="57.6">
      <c r="A17" s="27" t="s">
        <v>112</v>
      </c>
      <c r="B17" s="14" t="s">
        <v>113</v>
      </c>
      <c r="C17" s="38">
        <v>0</v>
      </c>
      <c r="D17" s="38">
        <v>0</v>
      </c>
      <c r="E17" s="38">
        <v>574.70000000000005</v>
      </c>
      <c r="F17" s="38">
        <v>1032.9000000000001</v>
      </c>
      <c r="G17" s="39">
        <v>932.5</v>
      </c>
      <c r="H17" s="39">
        <v>1099.9000000000001</v>
      </c>
      <c r="I17" s="42">
        <f t="shared" si="4"/>
        <v>167.40000000000009</v>
      </c>
      <c r="J17" s="42">
        <f t="shared" si="5"/>
        <v>117.95174262734585</v>
      </c>
      <c r="K17" s="42">
        <f t="shared" si="2"/>
        <v>67</v>
      </c>
      <c r="L17" s="42">
        <f t="shared" si="3"/>
        <v>6.4865911511278824</v>
      </c>
    </row>
    <row r="18" spans="1:12" s="17" customFormat="1" ht="76.8">
      <c r="A18" s="27" t="s">
        <v>126</v>
      </c>
      <c r="B18" s="14">
        <v>11011500</v>
      </c>
      <c r="C18" s="38">
        <v>0</v>
      </c>
      <c r="D18" s="38">
        <v>0</v>
      </c>
      <c r="E18" s="38"/>
      <c r="F18" s="38">
        <v>0</v>
      </c>
      <c r="G18" s="39">
        <v>0</v>
      </c>
      <c r="H18" s="39">
        <v>0</v>
      </c>
      <c r="I18" s="42">
        <f t="shared" si="4"/>
        <v>0</v>
      </c>
      <c r="J18" s="42" t="e">
        <f t="shared" si="5"/>
        <v>#DIV/0!</v>
      </c>
      <c r="K18" s="42">
        <f t="shared" si="2"/>
        <v>0</v>
      </c>
      <c r="L18" s="42" t="e">
        <f t="shared" si="3"/>
        <v>#DIV/0!</v>
      </c>
    </row>
    <row r="19" spans="1:12" s="16" customFormat="1" ht="37.200000000000003">
      <c r="A19" s="26" t="s">
        <v>59</v>
      </c>
      <c r="B19" s="25">
        <v>11020200</v>
      </c>
      <c r="C19" s="36">
        <v>202.7</v>
      </c>
      <c r="D19" s="70">
        <v>324.42</v>
      </c>
      <c r="E19" s="36">
        <v>2539.3000000000002</v>
      </c>
      <c r="F19" s="36">
        <v>202.7</v>
      </c>
      <c r="G19" s="37">
        <v>62.8</v>
      </c>
      <c r="H19" s="37">
        <v>62.8</v>
      </c>
      <c r="I19" s="43">
        <f t="shared" si="4"/>
        <v>0</v>
      </c>
      <c r="J19" s="43">
        <f t="shared" si="5"/>
        <v>100</v>
      </c>
      <c r="K19" s="43">
        <f t="shared" si="2"/>
        <v>-139.89999999999998</v>
      </c>
      <c r="L19" s="43">
        <f t="shared" si="3"/>
        <v>-69.018253576714358</v>
      </c>
    </row>
    <row r="20" spans="1:12" s="16" customFormat="1" ht="37.200000000000003">
      <c r="A20" s="45" t="s">
        <v>124</v>
      </c>
      <c r="B20" s="61">
        <v>13010000</v>
      </c>
      <c r="C20" s="46">
        <v>5.1384499999999997</v>
      </c>
      <c r="D20" s="70">
        <v>0.48799999999999999</v>
      </c>
      <c r="E20" s="46">
        <v>1.2</v>
      </c>
      <c r="F20" s="46">
        <v>2.6</v>
      </c>
      <c r="G20" s="37">
        <v>2</v>
      </c>
      <c r="H20" s="37">
        <v>2</v>
      </c>
      <c r="I20" s="43">
        <f t="shared" si="4"/>
        <v>0</v>
      </c>
      <c r="J20" s="43">
        <f t="shared" si="5"/>
        <v>100</v>
      </c>
      <c r="K20" s="43">
        <f t="shared" si="2"/>
        <v>-0.60000000000000009</v>
      </c>
      <c r="L20" s="43">
        <f t="shared" si="3"/>
        <v>-23.07692307692308</v>
      </c>
    </row>
    <row r="21" spans="1:12" s="16" customFormat="1" ht="37.200000000000003">
      <c r="A21" s="26" t="s">
        <v>62</v>
      </c>
      <c r="B21" s="61">
        <v>13020200</v>
      </c>
      <c r="C21" s="46">
        <v>0</v>
      </c>
      <c r="D21" s="70"/>
      <c r="E21" s="46">
        <v>0</v>
      </c>
      <c r="F21" s="46">
        <v>0</v>
      </c>
      <c r="G21" s="37">
        <v>0</v>
      </c>
      <c r="H21" s="37">
        <v>0</v>
      </c>
      <c r="I21" s="43">
        <f t="shared" si="4"/>
        <v>0</v>
      </c>
      <c r="J21" s="43" t="e">
        <f t="shared" si="5"/>
        <v>#DIV/0!</v>
      </c>
      <c r="K21" s="43">
        <f t="shared" si="2"/>
        <v>0</v>
      </c>
      <c r="L21" s="43" t="e">
        <f t="shared" si="3"/>
        <v>#DIV/0!</v>
      </c>
    </row>
    <row r="22" spans="1:12" s="16" customFormat="1" ht="37.200000000000003">
      <c r="A22" s="45" t="s">
        <v>102</v>
      </c>
      <c r="B22" s="25">
        <v>13030000</v>
      </c>
      <c r="C22" s="37">
        <f t="shared" ref="C22:H22" si="6">SUM(C23:C28)</f>
        <v>37.557690000000001</v>
      </c>
      <c r="D22" s="37">
        <f t="shared" si="6"/>
        <v>23.2</v>
      </c>
      <c r="E22" s="37">
        <f t="shared" si="6"/>
        <v>8.1999999999999993</v>
      </c>
      <c r="F22" s="37">
        <f t="shared" si="6"/>
        <v>8.5</v>
      </c>
      <c r="G22" s="37">
        <f t="shared" si="6"/>
        <v>9</v>
      </c>
      <c r="H22" s="37">
        <f t="shared" si="6"/>
        <v>13</v>
      </c>
      <c r="I22" s="43">
        <f t="shared" si="4"/>
        <v>4</v>
      </c>
      <c r="J22" s="43">
        <f t="shared" si="5"/>
        <v>144.44444444444443</v>
      </c>
      <c r="K22" s="43">
        <f t="shared" si="2"/>
        <v>4.5</v>
      </c>
      <c r="L22" s="43">
        <f t="shared" si="3"/>
        <v>52.941176470588232</v>
      </c>
    </row>
    <row r="23" spans="1:12" s="16" customFormat="1" ht="96">
      <c r="A23" s="27" t="s">
        <v>145</v>
      </c>
      <c r="B23" s="14">
        <v>13030100</v>
      </c>
      <c r="C23" s="38">
        <v>37.557690000000001</v>
      </c>
      <c r="D23" s="69">
        <v>23.2</v>
      </c>
      <c r="E23" s="38">
        <v>8.1999999999999993</v>
      </c>
      <c r="F23" s="38">
        <v>8.5</v>
      </c>
      <c r="G23" s="39">
        <v>9</v>
      </c>
      <c r="H23" s="39">
        <v>13</v>
      </c>
      <c r="I23" s="42">
        <f t="shared" si="4"/>
        <v>4</v>
      </c>
      <c r="J23" s="42">
        <f t="shared" si="5"/>
        <v>144.44444444444443</v>
      </c>
      <c r="K23" s="42">
        <f t="shared" si="2"/>
        <v>4.5</v>
      </c>
      <c r="L23" s="42">
        <f t="shared" si="3"/>
        <v>52.941176470588232</v>
      </c>
    </row>
    <row r="24" spans="1:12" s="16" customFormat="1" ht="61.95" customHeight="1">
      <c r="A24" s="27" t="s">
        <v>146</v>
      </c>
      <c r="B24" s="14">
        <v>13030700</v>
      </c>
      <c r="C24" s="38">
        <v>0</v>
      </c>
      <c r="D24" s="69">
        <v>0</v>
      </c>
      <c r="E24" s="38">
        <v>0</v>
      </c>
      <c r="F24" s="38">
        <v>0</v>
      </c>
      <c r="G24" s="39">
        <v>0</v>
      </c>
      <c r="H24" s="39">
        <v>0</v>
      </c>
      <c r="I24" s="42">
        <f t="shared" si="4"/>
        <v>0</v>
      </c>
      <c r="J24" s="42" t="e">
        <f t="shared" si="5"/>
        <v>#DIV/0!</v>
      </c>
      <c r="K24" s="42">
        <f t="shared" si="2"/>
        <v>0</v>
      </c>
      <c r="L24" s="42" t="e">
        <f t="shared" si="3"/>
        <v>#DIV/0!</v>
      </c>
    </row>
    <row r="25" spans="1:12" s="16" customFormat="1" ht="76.8">
      <c r="A25" s="27" t="s">
        <v>147</v>
      </c>
      <c r="B25" s="14">
        <v>13030800</v>
      </c>
      <c r="C25" s="38">
        <v>0</v>
      </c>
      <c r="D25" s="69">
        <v>0</v>
      </c>
      <c r="E25" s="38">
        <v>0</v>
      </c>
      <c r="F25" s="38">
        <v>0</v>
      </c>
      <c r="G25" s="39">
        <v>0</v>
      </c>
      <c r="H25" s="39">
        <v>0</v>
      </c>
      <c r="I25" s="42">
        <f t="shared" si="4"/>
        <v>0</v>
      </c>
      <c r="J25" s="42" t="e">
        <f t="shared" si="5"/>
        <v>#DIV/0!</v>
      </c>
      <c r="K25" s="42">
        <f t="shared" si="2"/>
        <v>0</v>
      </c>
      <c r="L25" s="42" t="e">
        <f t="shared" si="3"/>
        <v>#DIV/0!</v>
      </c>
    </row>
    <row r="26" spans="1:12" s="16" customFormat="1" ht="38.4">
      <c r="A26" s="27" t="s">
        <v>89</v>
      </c>
      <c r="B26" s="14">
        <v>13030900</v>
      </c>
      <c r="C26" s="38">
        <v>0</v>
      </c>
      <c r="D26" s="69">
        <v>0</v>
      </c>
      <c r="E26" s="38">
        <v>0</v>
      </c>
      <c r="F26" s="38">
        <v>0</v>
      </c>
      <c r="G26" s="39">
        <v>0</v>
      </c>
      <c r="H26" s="39">
        <v>0</v>
      </c>
      <c r="I26" s="42">
        <f t="shared" si="4"/>
        <v>0</v>
      </c>
      <c r="J26" s="42" t="e">
        <f t="shared" si="5"/>
        <v>#DIV/0!</v>
      </c>
      <c r="K26" s="42">
        <f t="shared" si="2"/>
        <v>0</v>
      </c>
      <c r="L26" s="42" t="e">
        <f t="shared" si="3"/>
        <v>#DIV/0!</v>
      </c>
    </row>
    <row r="27" spans="1:12" s="16" customFormat="1" ht="57.6">
      <c r="A27" s="27" t="s">
        <v>93</v>
      </c>
      <c r="B27" s="14" t="s">
        <v>94</v>
      </c>
      <c r="C27" s="38">
        <v>0</v>
      </c>
      <c r="D27" s="69">
        <v>0</v>
      </c>
      <c r="E27" s="38">
        <v>0</v>
      </c>
      <c r="F27" s="38">
        <v>0</v>
      </c>
      <c r="G27" s="39">
        <v>0</v>
      </c>
      <c r="H27" s="39">
        <v>0</v>
      </c>
      <c r="I27" s="42">
        <f t="shared" si="4"/>
        <v>0</v>
      </c>
      <c r="J27" s="42" t="e">
        <f t="shared" si="5"/>
        <v>#DIV/0!</v>
      </c>
      <c r="K27" s="42">
        <f t="shared" si="2"/>
        <v>0</v>
      </c>
      <c r="L27" s="42" t="e">
        <f t="shared" si="3"/>
        <v>#DIV/0!</v>
      </c>
    </row>
    <row r="28" spans="1:12" s="16" customFormat="1" ht="38.4">
      <c r="A28" s="27" t="s">
        <v>95</v>
      </c>
      <c r="B28" s="14" t="s">
        <v>96</v>
      </c>
      <c r="C28" s="38">
        <v>0</v>
      </c>
      <c r="D28" s="69">
        <v>0</v>
      </c>
      <c r="E28" s="38">
        <v>0</v>
      </c>
      <c r="F28" s="38">
        <v>0</v>
      </c>
      <c r="G28" s="39">
        <v>0</v>
      </c>
      <c r="H28" s="39">
        <v>0</v>
      </c>
      <c r="I28" s="42">
        <f t="shared" si="4"/>
        <v>0</v>
      </c>
      <c r="J28" s="42" t="e">
        <f t="shared" si="5"/>
        <v>#DIV/0!</v>
      </c>
      <c r="K28" s="42">
        <f t="shared" si="2"/>
        <v>0</v>
      </c>
      <c r="L28" s="42" t="e">
        <f t="shared" si="3"/>
        <v>#DIV/0!</v>
      </c>
    </row>
    <row r="29" spans="1:12" s="16" customFormat="1" ht="37.200000000000003">
      <c r="A29" s="26" t="s">
        <v>97</v>
      </c>
      <c r="B29" s="25" t="s">
        <v>98</v>
      </c>
      <c r="C29" s="37">
        <f>SUM(C30:C31)</f>
        <v>0</v>
      </c>
      <c r="D29" s="69">
        <v>0</v>
      </c>
      <c r="E29" s="37">
        <v>0</v>
      </c>
      <c r="F29" s="37">
        <f t="shared" ref="F29:H29" si="7">SUM(F30:F31)</f>
        <v>0</v>
      </c>
      <c r="G29" s="37">
        <f t="shared" si="7"/>
        <v>0</v>
      </c>
      <c r="H29" s="37">
        <f t="shared" si="7"/>
        <v>0</v>
      </c>
      <c r="I29" s="43">
        <f t="shared" si="4"/>
        <v>0</v>
      </c>
      <c r="J29" s="43" t="e">
        <f t="shared" si="5"/>
        <v>#DIV/0!</v>
      </c>
      <c r="K29" s="43">
        <f t="shared" si="2"/>
        <v>0</v>
      </c>
      <c r="L29" s="43" t="e">
        <f t="shared" si="3"/>
        <v>#DIV/0!</v>
      </c>
    </row>
    <row r="30" spans="1:12" s="17" customFormat="1" ht="57.6">
      <c r="A30" s="27" t="s">
        <v>63</v>
      </c>
      <c r="B30" s="34">
        <v>13040100</v>
      </c>
      <c r="C30" s="47">
        <v>0</v>
      </c>
      <c r="D30" s="69">
        <v>0</v>
      </c>
      <c r="E30" s="47">
        <v>0</v>
      </c>
      <c r="F30" s="47">
        <v>0</v>
      </c>
      <c r="G30" s="39">
        <v>0</v>
      </c>
      <c r="H30" s="39">
        <v>0</v>
      </c>
      <c r="I30" s="42">
        <f t="shared" si="4"/>
        <v>0</v>
      </c>
      <c r="J30" s="42" t="e">
        <f t="shared" si="5"/>
        <v>#DIV/0!</v>
      </c>
      <c r="K30" s="42">
        <f t="shared" si="2"/>
        <v>0</v>
      </c>
      <c r="L30" s="42" t="e">
        <f t="shared" si="3"/>
        <v>#DIV/0!</v>
      </c>
    </row>
    <row r="31" spans="1:12" s="17" customFormat="1" ht="40.950000000000003" customHeight="1">
      <c r="A31" s="27" t="s">
        <v>99</v>
      </c>
      <c r="B31" s="34">
        <v>13040200</v>
      </c>
      <c r="C31" s="47">
        <v>0</v>
      </c>
      <c r="D31" s="69">
        <v>0</v>
      </c>
      <c r="E31" s="47">
        <v>0</v>
      </c>
      <c r="F31" s="47">
        <v>0</v>
      </c>
      <c r="G31" s="39">
        <v>0</v>
      </c>
      <c r="H31" s="39">
        <v>0</v>
      </c>
      <c r="I31" s="42">
        <f t="shared" si="4"/>
        <v>0</v>
      </c>
      <c r="J31" s="42" t="e">
        <f t="shared" si="5"/>
        <v>#DIV/0!</v>
      </c>
      <c r="K31" s="42">
        <f t="shared" si="2"/>
        <v>0</v>
      </c>
      <c r="L31" s="42" t="e">
        <f t="shared" si="3"/>
        <v>#DIV/0!</v>
      </c>
    </row>
    <row r="32" spans="1:12" s="16" customFormat="1" ht="37.799999999999997">
      <c r="A32" s="26" t="s">
        <v>84</v>
      </c>
      <c r="B32" s="62" t="s">
        <v>138</v>
      </c>
      <c r="C32" s="48">
        <v>2149.92346</v>
      </c>
      <c r="D32" s="70">
        <v>381.858</v>
      </c>
      <c r="E32" s="48">
        <v>1308.5</v>
      </c>
      <c r="F32" s="48">
        <v>1306.5999999999999</v>
      </c>
      <c r="G32" s="37">
        <v>1550</v>
      </c>
      <c r="H32" s="37">
        <v>1513.5</v>
      </c>
      <c r="I32" s="43">
        <f t="shared" si="4"/>
        <v>-36.5</v>
      </c>
      <c r="J32" s="43">
        <f t="shared" si="5"/>
        <v>97.645161290322577</v>
      </c>
      <c r="K32" s="43">
        <f t="shared" si="2"/>
        <v>206.90000000000009</v>
      </c>
      <c r="L32" s="43">
        <f t="shared" si="3"/>
        <v>15.834991581203141</v>
      </c>
    </row>
    <row r="33" spans="1:12" s="16" customFormat="1" ht="55.8">
      <c r="A33" s="26" t="s">
        <v>85</v>
      </c>
      <c r="B33" s="62" t="s">
        <v>139</v>
      </c>
      <c r="C33" s="48">
        <v>7303.6462600000004</v>
      </c>
      <c r="D33" s="70">
        <v>2046.2260000000001</v>
      </c>
      <c r="E33" s="48">
        <v>4931.8</v>
      </c>
      <c r="F33" s="48">
        <v>8053.6</v>
      </c>
      <c r="G33" s="37">
        <v>12107.1</v>
      </c>
      <c r="H33" s="37">
        <v>12323.3</v>
      </c>
      <c r="I33" s="43">
        <f t="shared" si="4"/>
        <v>216.19999999999891</v>
      </c>
      <c r="J33" s="43">
        <f t="shared" si="5"/>
        <v>101.78572903502902</v>
      </c>
      <c r="K33" s="43">
        <f t="shared" si="2"/>
        <v>4269.6999999999989</v>
      </c>
      <c r="L33" s="43">
        <f t="shared" si="3"/>
        <v>53.016042515148484</v>
      </c>
    </row>
    <row r="34" spans="1:12" s="16" customFormat="1" ht="55.8">
      <c r="A34" s="26" t="s">
        <v>72</v>
      </c>
      <c r="B34" s="25">
        <v>14040000</v>
      </c>
      <c r="C34" s="37">
        <v>772.5</v>
      </c>
      <c r="D34" s="37">
        <v>1078.0999999999999</v>
      </c>
      <c r="E34" s="37">
        <f t="shared" ref="E34:H34" si="8">SUM(E35:E36)</f>
        <v>1349.1</v>
      </c>
      <c r="F34" s="37">
        <f t="shared" si="8"/>
        <v>1888.6</v>
      </c>
      <c r="G34" s="37">
        <f t="shared" si="8"/>
        <v>2000</v>
      </c>
      <c r="H34" s="37">
        <f t="shared" si="8"/>
        <v>2077.1</v>
      </c>
      <c r="I34" s="43">
        <f t="shared" si="4"/>
        <v>77.099999999999909</v>
      </c>
      <c r="J34" s="43">
        <f t="shared" si="5"/>
        <v>103.85499999999999</v>
      </c>
      <c r="K34" s="43">
        <f t="shared" si="2"/>
        <v>188.5</v>
      </c>
      <c r="L34" s="43">
        <f t="shared" si="3"/>
        <v>9.9809382611458375</v>
      </c>
    </row>
    <row r="35" spans="1:12" s="16" customFormat="1" ht="137.4" customHeight="1">
      <c r="A35" s="27" t="s">
        <v>114</v>
      </c>
      <c r="B35" s="14">
        <v>14040100</v>
      </c>
      <c r="C35" s="39">
        <v>0</v>
      </c>
      <c r="D35" s="69">
        <v>0</v>
      </c>
      <c r="E35" s="39">
        <v>892.7</v>
      </c>
      <c r="F35" s="38">
        <v>1318.1</v>
      </c>
      <c r="G35" s="39">
        <v>1470</v>
      </c>
      <c r="H35" s="39">
        <v>1558.3</v>
      </c>
      <c r="I35" s="42">
        <f t="shared" si="4"/>
        <v>88.299999999999955</v>
      </c>
      <c r="J35" s="42">
        <f t="shared" si="5"/>
        <v>106.00680272108842</v>
      </c>
      <c r="K35" s="42">
        <f t="shared" si="2"/>
        <v>240.20000000000005</v>
      </c>
      <c r="L35" s="42">
        <f t="shared" si="3"/>
        <v>18.223200060693429</v>
      </c>
    </row>
    <row r="36" spans="1:12" s="16" customFormat="1" ht="96">
      <c r="A36" s="27" t="s">
        <v>115</v>
      </c>
      <c r="B36" s="14">
        <v>14040200</v>
      </c>
      <c r="C36" s="38">
        <v>0</v>
      </c>
      <c r="D36" s="69">
        <v>0</v>
      </c>
      <c r="E36" s="38">
        <v>456.4</v>
      </c>
      <c r="F36" s="38">
        <v>570.5</v>
      </c>
      <c r="G36" s="39">
        <v>530</v>
      </c>
      <c r="H36" s="39">
        <v>518.79999999999995</v>
      </c>
      <c r="I36" s="42">
        <f t="shared" si="4"/>
        <v>-11.200000000000045</v>
      </c>
      <c r="J36" s="42">
        <f t="shared" si="5"/>
        <v>97.886792452830178</v>
      </c>
      <c r="K36" s="42">
        <f t="shared" si="2"/>
        <v>-51.700000000000045</v>
      </c>
      <c r="L36" s="42">
        <f t="shared" si="3"/>
        <v>-9.0622261174408578</v>
      </c>
    </row>
    <row r="37" spans="1:12" s="16" customFormat="1" ht="37.200000000000003">
      <c r="A37" s="49" t="s">
        <v>10</v>
      </c>
      <c r="B37" s="25">
        <v>16010000</v>
      </c>
      <c r="C37" s="36">
        <v>0</v>
      </c>
      <c r="D37" s="69">
        <v>0</v>
      </c>
      <c r="E37" s="36">
        <v>0</v>
      </c>
      <c r="F37" s="36">
        <v>0</v>
      </c>
      <c r="G37" s="37">
        <v>0</v>
      </c>
      <c r="H37" s="37">
        <v>0</v>
      </c>
      <c r="I37" s="43">
        <f t="shared" ref="I37" si="9">H37-G37</f>
        <v>0</v>
      </c>
      <c r="J37" s="43" t="e">
        <f t="shared" ref="J37" si="10">H37/G37*100</f>
        <v>#DIV/0!</v>
      </c>
      <c r="K37" s="43">
        <f t="shared" si="2"/>
        <v>0</v>
      </c>
      <c r="L37" s="43" t="e">
        <f t="shared" si="3"/>
        <v>#DIV/0!</v>
      </c>
    </row>
    <row r="38" spans="1:12" s="16" customFormat="1" ht="74.400000000000006">
      <c r="A38" s="26" t="s">
        <v>91</v>
      </c>
      <c r="B38" s="25"/>
      <c r="C38" s="37">
        <f>SUM(C39:C42)</f>
        <v>2346.78523</v>
      </c>
      <c r="D38" s="37">
        <f t="shared" ref="D38:E38" si="11">SUM(D39:D42)</f>
        <v>2159.011</v>
      </c>
      <c r="E38" s="37">
        <f t="shared" si="11"/>
        <v>2400.65</v>
      </c>
      <c r="F38" s="37">
        <f t="shared" ref="F38:H38" si="12">SUM(F39:F42)</f>
        <v>2915.5</v>
      </c>
      <c r="G38" s="37">
        <f t="shared" si="12"/>
        <v>2817</v>
      </c>
      <c r="H38" s="37">
        <f t="shared" si="12"/>
        <v>2827.3</v>
      </c>
      <c r="I38" s="43">
        <f t="shared" si="4"/>
        <v>10.300000000000182</v>
      </c>
      <c r="J38" s="43">
        <f t="shared" si="5"/>
        <v>100.36563720269791</v>
      </c>
      <c r="K38" s="43">
        <f t="shared" si="2"/>
        <v>-88.199999999999818</v>
      </c>
      <c r="L38" s="43">
        <f t="shared" si="3"/>
        <v>-3.0252100840336027</v>
      </c>
    </row>
    <row r="39" spans="1:12" s="17" customFormat="1" ht="76.8">
      <c r="A39" s="27" t="s">
        <v>64</v>
      </c>
      <c r="B39" s="14">
        <v>18010100</v>
      </c>
      <c r="C39" s="38">
        <v>9.6593599999999995</v>
      </c>
      <c r="D39" s="69">
        <v>8.9589999999999996</v>
      </c>
      <c r="E39" s="38">
        <v>8.4499999999999993</v>
      </c>
      <c r="F39" s="38">
        <v>5.9</v>
      </c>
      <c r="G39" s="39">
        <v>7</v>
      </c>
      <c r="H39" s="39">
        <v>6.2</v>
      </c>
      <c r="I39" s="42">
        <f t="shared" si="4"/>
        <v>-0.79999999999999982</v>
      </c>
      <c r="J39" s="42">
        <f t="shared" si="5"/>
        <v>88.571428571428584</v>
      </c>
      <c r="K39" s="42">
        <f t="shared" si="2"/>
        <v>0.29999999999999982</v>
      </c>
      <c r="L39" s="42">
        <f t="shared" si="3"/>
        <v>5.0847457627118473</v>
      </c>
    </row>
    <row r="40" spans="1:12" s="17" customFormat="1" ht="76.8">
      <c r="A40" s="27" t="s">
        <v>65</v>
      </c>
      <c r="B40" s="14">
        <v>18010200</v>
      </c>
      <c r="C40" s="38">
        <v>43.13044</v>
      </c>
      <c r="D40" s="69">
        <v>43.901000000000003</v>
      </c>
      <c r="E40" s="38">
        <v>81.2</v>
      </c>
      <c r="F40" s="38">
        <v>121.1</v>
      </c>
      <c r="G40" s="39">
        <v>140</v>
      </c>
      <c r="H40" s="39">
        <v>139.4</v>
      </c>
      <c r="I40" s="42">
        <f t="shared" si="4"/>
        <v>-0.59999999999999432</v>
      </c>
      <c r="J40" s="42">
        <f t="shared" si="5"/>
        <v>99.571428571428584</v>
      </c>
      <c r="K40" s="42">
        <f t="shared" si="2"/>
        <v>18.300000000000011</v>
      </c>
      <c r="L40" s="42">
        <f t="shared" si="3"/>
        <v>15.111478117258486</v>
      </c>
    </row>
    <row r="41" spans="1:12" s="17" customFormat="1" ht="76.8">
      <c r="A41" s="27" t="s">
        <v>66</v>
      </c>
      <c r="B41" s="14">
        <v>18010300</v>
      </c>
      <c r="C41" s="38">
        <v>433.31684999999999</v>
      </c>
      <c r="D41" s="69">
        <v>538.23</v>
      </c>
      <c r="E41" s="38">
        <v>593.5</v>
      </c>
      <c r="F41" s="38">
        <v>639.1</v>
      </c>
      <c r="G41" s="39">
        <v>620</v>
      </c>
      <c r="H41" s="39">
        <v>569.9</v>
      </c>
      <c r="I41" s="42">
        <f t="shared" si="4"/>
        <v>-50.100000000000023</v>
      </c>
      <c r="J41" s="42">
        <f t="shared" si="5"/>
        <v>91.91935483870968</v>
      </c>
      <c r="K41" s="42">
        <f t="shared" si="2"/>
        <v>-69.200000000000045</v>
      </c>
      <c r="L41" s="42">
        <f t="shared" si="3"/>
        <v>-10.827726490377103</v>
      </c>
    </row>
    <row r="42" spans="1:12" s="17" customFormat="1" ht="76.8">
      <c r="A42" s="27" t="s">
        <v>67</v>
      </c>
      <c r="B42" s="14">
        <v>18010400</v>
      </c>
      <c r="C42" s="38">
        <v>1860.67858</v>
      </c>
      <c r="D42" s="69">
        <v>1567.921</v>
      </c>
      <c r="E42" s="38">
        <v>1717.5</v>
      </c>
      <c r="F42" s="38">
        <v>2149.4</v>
      </c>
      <c r="G42" s="39">
        <v>2050</v>
      </c>
      <c r="H42" s="39">
        <v>2111.8000000000002</v>
      </c>
      <c r="I42" s="42">
        <f t="shared" si="4"/>
        <v>61.800000000000182</v>
      </c>
      <c r="J42" s="42">
        <f t="shared" si="5"/>
        <v>103.01463414634146</v>
      </c>
      <c r="K42" s="42">
        <f t="shared" si="2"/>
        <v>-37.599999999999909</v>
      </c>
      <c r="L42" s="42">
        <f t="shared" si="3"/>
        <v>-1.7493253931329633</v>
      </c>
    </row>
    <row r="43" spans="1:12" s="16" customFormat="1" ht="37.200000000000003">
      <c r="A43" s="26" t="s">
        <v>68</v>
      </c>
      <c r="B43" s="25"/>
      <c r="C43" s="37">
        <f>SUM(C44:C48)</f>
        <v>7745.9688399999995</v>
      </c>
      <c r="D43" s="37">
        <f t="shared" ref="D43:E43" si="13">SUM(D44:D48)</f>
        <v>6041.3059999999996</v>
      </c>
      <c r="E43" s="37">
        <f t="shared" si="13"/>
        <v>8535.5999999999985</v>
      </c>
      <c r="F43" s="37">
        <f t="shared" ref="F43:H43" si="14">SUM(F44:F48)</f>
        <v>9746.9</v>
      </c>
      <c r="G43" s="37">
        <f t="shared" si="14"/>
        <v>13800</v>
      </c>
      <c r="H43" s="37">
        <f t="shared" si="14"/>
        <v>14311</v>
      </c>
      <c r="I43" s="43">
        <f t="shared" si="4"/>
        <v>511</v>
      </c>
      <c r="J43" s="43">
        <f t="shared" si="5"/>
        <v>103.70289855072463</v>
      </c>
      <c r="K43" s="43">
        <f t="shared" ref="K43:K74" si="15">H43-F43</f>
        <v>4564.1000000000004</v>
      </c>
      <c r="L43" s="43">
        <f t="shared" ref="L43:L74" si="16">H43/F43*100-100</f>
        <v>46.826170372118327</v>
      </c>
    </row>
    <row r="44" spans="1:12" s="17" customFormat="1" ht="21.6">
      <c r="A44" s="27" t="s">
        <v>6</v>
      </c>
      <c r="B44" s="14">
        <v>18010500</v>
      </c>
      <c r="C44" s="39">
        <v>1242.2896800000001</v>
      </c>
      <c r="D44" s="69">
        <v>951.06</v>
      </c>
      <c r="E44" s="39">
        <v>1320.6</v>
      </c>
      <c r="F44" s="39">
        <v>1346.7</v>
      </c>
      <c r="G44" s="39">
        <v>3200</v>
      </c>
      <c r="H44" s="39">
        <v>3348.6</v>
      </c>
      <c r="I44" s="42">
        <f t="shared" si="4"/>
        <v>148.59999999999991</v>
      </c>
      <c r="J44" s="42">
        <f t="shared" si="5"/>
        <v>104.64375</v>
      </c>
      <c r="K44" s="42">
        <f t="shared" si="15"/>
        <v>2001.8999999999999</v>
      </c>
      <c r="L44" s="42">
        <f t="shared" si="16"/>
        <v>148.65226108264645</v>
      </c>
    </row>
    <row r="45" spans="1:12" s="17" customFormat="1" ht="21.6">
      <c r="A45" s="27" t="s">
        <v>7</v>
      </c>
      <c r="B45" s="14">
        <v>18010600</v>
      </c>
      <c r="C45" s="39">
        <v>2273.1443300000001</v>
      </c>
      <c r="D45" s="69">
        <v>2252.2080000000001</v>
      </c>
      <c r="E45" s="39">
        <v>3208.8</v>
      </c>
      <c r="F45" s="39">
        <v>3796.5</v>
      </c>
      <c r="G45" s="39">
        <v>6250</v>
      </c>
      <c r="H45" s="39">
        <v>6463.9</v>
      </c>
      <c r="I45" s="42">
        <f t="shared" si="4"/>
        <v>213.89999999999964</v>
      </c>
      <c r="J45" s="42">
        <f t="shared" si="5"/>
        <v>103.42240000000001</v>
      </c>
      <c r="K45" s="42">
        <f t="shared" si="15"/>
        <v>2667.3999999999996</v>
      </c>
      <c r="L45" s="42">
        <f t="shared" si="16"/>
        <v>70.259449492954019</v>
      </c>
    </row>
    <row r="46" spans="1:12" s="17" customFormat="1" ht="21.6">
      <c r="A46" s="27" t="s">
        <v>8</v>
      </c>
      <c r="B46" s="14">
        <v>18010700</v>
      </c>
      <c r="C46" s="39">
        <v>2677.5992000000001</v>
      </c>
      <c r="D46" s="69">
        <v>2001.57</v>
      </c>
      <c r="E46" s="39">
        <v>2339.6999999999998</v>
      </c>
      <c r="F46" s="39">
        <v>2582.9</v>
      </c>
      <c r="G46" s="39">
        <v>2500</v>
      </c>
      <c r="H46" s="39">
        <v>2679</v>
      </c>
      <c r="I46" s="42">
        <f t="shared" si="4"/>
        <v>179</v>
      </c>
      <c r="J46" s="42">
        <f t="shared" si="5"/>
        <v>107.16000000000001</v>
      </c>
      <c r="K46" s="42">
        <f t="shared" si="15"/>
        <v>96.099999999999909</v>
      </c>
      <c r="L46" s="42">
        <f t="shared" si="16"/>
        <v>3.7206241046885253</v>
      </c>
    </row>
    <row r="47" spans="1:12" s="17" customFormat="1" ht="21.6">
      <c r="A47" s="27" t="s">
        <v>9</v>
      </c>
      <c r="B47" s="14">
        <v>18010900</v>
      </c>
      <c r="C47" s="39">
        <v>1552.9356299999999</v>
      </c>
      <c r="D47" s="69">
        <v>836.46799999999996</v>
      </c>
      <c r="E47" s="39">
        <v>1666.5</v>
      </c>
      <c r="F47" s="39">
        <v>2020.8</v>
      </c>
      <c r="G47" s="39">
        <v>1850</v>
      </c>
      <c r="H47" s="39">
        <v>1819.5</v>
      </c>
      <c r="I47" s="42">
        <f t="shared" si="4"/>
        <v>-30.5</v>
      </c>
      <c r="J47" s="42">
        <f t="shared" si="5"/>
        <v>98.35135135135134</v>
      </c>
      <c r="K47" s="42">
        <f t="shared" si="15"/>
        <v>-201.29999999999995</v>
      </c>
      <c r="L47" s="42">
        <f t="shared" si="16"/>
        <v>-9.9614014251781384</v>
      </c>
    </row>
    <row r="48" spans="1:12" s="17" customFormat="1" ht="79.95" customHeight="1">
      <c r="A48" s="67" t="s">
        <v>151</v>
      </c>
      <c r="B48" s="14">
        <v>18011200</v>
      </c>
      <c r="C48" s="39">
        <v>0</v>
      </c>
      <c r="D48" s="69">
        <v>0</v>
      </c>
      <c r="E48" s="39">
        <v>0</v>
      </c>
      <c r="F48" s="39">
        <v>0</v>
      </c>
      <c r="G48" s="39">
        <v>0</v>
      </c>
      <c r="H48" s="39">
        <v>0</v>
      </c>
      <c r="I48" s="42">
        <f t="shared" ref="I48" si="17">H48-G48</f>
        <v>0</v>
      </c>
      <c r="J48" s="42" t="e">
        <f t="shared" ref="J48" si="18">H48/G48*100</f>
        <v>#DIV/0!</v>
      </c>
      <c r="K48" s="42">
        <f t="shared" si="15"/>
        <v>0</v>
      </c>
      <c r="L48" s="42" t="e">
        <f t="shared" si="16"/>
        <v>#DIV/0!</v>
      </c>
    </row>
    <row r="49" spans="1:12" s="16" customFormat="1" ht="21">
      <c r="A49" s="26" t="s">
        <v>71</v>
      </c>
      <c r="B49" s="25"/>
      <c r="C49" s="37">
        <f>SUM(C50:C51)</f>
        <v>37.497329999999998</v>
      </c>
      <c r="D49" s="37">
        <f t="shared" ref="D49:E49" si="19">SUM(D50:D51)</f>
        <v>31.3</v>
      </c>
      <c r="E49" s="37">
        <f t="shared" si="19"/>
        <v>70.900000000000006</v>
      </c>
      <c r="F49" s="37">
        <f t="shared" ref="F49:H49" si="20">SUM(F50:F51)</f>
        <v>63.5</v>
      </c>
      <c r="G49" s="37">
        <f t="shared" si="20"/>
        <v>47</v>
      </c>
      <c r="H49" s="37">
        <f t="shared" si="20"/>
        <v>71.099999999999994</v>
      </c>
      <c r="I49" s="43">
        <f t="shared" si="4"/>
        <v>24.099999999999994</v>
      </c>
      <c r="J49" s="43">
        <f t="shared" si="5"/>
        <v>151.27659574468083</v>
      </c>
      <c r="K49" s="43">
        <f t="shared" si="15"/>
        <v>7.5999999999999943</v>
      </c>
      <c r="L49" s="43">
        <f t="shared" si="16"/>
        <v>11.968503937007853</v>
      </c>
    </row>
    <row r="50" spans="1:12" s="17" customFormat="1" ht="21.6">
      <c r="A50" s="27" t="s">
        <v>69</v>
      </c>
      <c r="B50" s="14">
        <v>18011000</v>
      </c>
      <c r="C50" s="39">
        <v>0</v>
      </c>
      <c r="D50" s="69">
        <v>0</v>
      </c>
      <c r="E50" s="39">
        <v>25.1</v>
      </c>
      <c r="F50" s="39">
        <v>39.6</v>
      </c>
      <c r="G50" s="39">
        <v>23</v>
      </c>
      <c r="H50" s="39">
        <v>48.2</v>
      </c>
      <c r="I50" s="42">
        <f t="shared" si="4"/>
        <v>25.200000000000003</v>
      </c>
      <c r="J50" s="42">
        <f t="shared" si="5"/>
        <v>209.56521739130437</v>
      </c>
      <c r="K50" s="42">
        <f t="shared" si="15"/>
        <v>8.6000000000000014</v>
      </c>
      <c r="L50" s="42">
        <f t="shared" si="16"/>
        <v>21.717171717171709</v>
      </c>
    </row>
    <row r="51" spans="1:12" s="17" customFormat="1" ht="21.6">
      <c r="A51" s="27" t="s">
        <v>70</v>
      </c>
      <c r="B51" s="14">
        <v>18011100</v>
      </c>
      <c r="C51" s="39">
        <v>37.497329999999998</v>
      </c>
      <c r="D51" s="69">
        <v>31.3</v>
      </c>
      <c r="E51" s="39">
        <v>45.8</v>
      </c>
      <c r="F51" s="39">
        <v>23.9</v>
      </c>
      <c r="G51" s="39">
        <v>24</v>
      </c>
      <c r="H51" s="39">
        <v>22.9</v>
      </c>
      <c r="I51" s="42">
        <f t="shared" si="4"/>
        <v>-1.1000000000000014</v>
      </c>
      <c r="J51" s="42">
        <f t="shared" si="5"/>
        <v>95.416666666666657</v>
      </c>
      <c r="K51" s="42">
        <f t="shared" si="15"/>
        <v>-1</v>
      </c>
      <c r="L51" s="42">
        <f t="shared" si="16"/>
        <v>-4.1841004184100399</v>
      </c>
    </row>
    <row r="52" spans="1:12" s="16" customFormat="1" ht="37.200000000000003">
      <c r="A52" s="26" t="s">
        <v>11</v>
      </c>
      <c r="B52" s="25">
        <v>18020000</v>
      </c>
      <c r="C52" s="37">
        <f>SUM(C53:C54)</f>
        <v>0</v>
      </c>
      <c r="D52" s="70">
        <f>SUM(D53:D54)</f>
        <v>0</v>
      </c>
      <c r="E52" s="37">
        <v>0</v>
      </c>
      <c r="F52" s="37">
        <f t="shared" ref="F52:H52" si="21">SUM(F53:F54)</f>
        <v>0</v>
      </c>
      <c r="G52" s="37">
        <f t="shared" si="21"/>
        <v>0</v>
      </c>
      <c r="H52" s="37">
        <f t="shared" si="21"/>
        <v>0</v>
      </c>
      <c r="I52" s="43">
        <f t="shared" si="4"/>
        <v>0</v>
      </c>
      <c r="J52" s="43" t="e">
        <f t="shared" si="5"/>
        <v>#DIV/0!</v>
      </c>
      <c r="K52" s="43">
        <f t="shared" si="15"/>
        <v>0</v>
      </c>
      <c r="L52" s="43" t="e">
        <f t="shared" si="16"/>
        <v>#DIV/0!</v>
      </c>
    </row>
    <row r="53" spans="1:12" s="17" customFormat="1" ht="38.4">
      <c r="A53" s="27" t="s">
        <v>12</v>
      </c>
      <c r="B53" s="14">
        <v>18020100</v>
      </c>
      <c r="C53" s="38">
        <v>0</v>
      </c>
      <c r="D53" s="69">
        <v>0</v>
      </c>
      <c r="E53" s="38">
        <v>0</v>
      </c>
      <c r="F53" s="38">
        <v>0</v>
      </c>
      <c r="G53" s="39">
        <v>0</v>
      </c>
      <c r="H53" s="39">
        <v>0</v>
      </c>
      <c r="I53" s="42">
        <f t="shared" si="4"/>
        <v>0</v>
      </c>
      <c r="J53" s="42" t="e">
        <f t="shared" si="5"/>
        <v>#DIV/0!</v>
      </c>
      <c r="K53" s="42">
        <f t="shared" si="15"/>
        <v>0</v>
      </c>
      <c r="L53" s="42" t="e">
        <f t="shared" si="16"/>
        <v>#DIV/0!</v>
      </c>
    </row>
    <row r="54" spans="1:12" s="17" customFormat="1" ht="38.4">
      <c r="A54" s="27" t="s">
        <v>13</v>
      </c>
      <c r="B54" s="14">
        <v>18020200</v>
      </c>
      <c r="C54" s="38">
        <v>0</v>
      </c>
      <c r="D54" s="69">
        <v>0</v>
      </c>
      <c r="E54" s="38">
        <v>0</v>
      </c>
      <c r="F54" s="38">
        <v>0</v>
      </c>
      <c r="G54" s="39">
        <v>0</v>
      </c>
      <c r="H54" s="39">
        <v>0</v>
      </c>
      <c r="I54" s="42">
        <f t="shared" si="4"/>
        <v>0</v>
      </c>
      <c r="J54" s="42" t="e">
        <f t="shared" si="5"/>
        <v>#DIV/0!</v>
      </c>
      <c r="K54" s="42">
        <f t="shared" si="15"/>
        <v>0</v>
      </c>
      <c r="L54" s="42" t="e">
        <f t="shared" si="16"/>
        <v>#DIV/0!</v>
      </c>
    </row>
    <row r="55" spans="1:12" s="16" customFormat="1" ht="21">
      <c r="A55" s="26" t="s">
        <v>14</v>
      </c>
      <c r="B55" s="25">
        <v>18030000</v>
      </c>
      <c r="C55" s="37">
        <f>SUM(C56:C57)</f>
        <v>0</v>
      </c>
      <c r="D55" s="37">
        <f t="shared" ref="D55:E55" si="22">SUM(D56:D57)</f>
        <v>0</v>
      </c>
      <c r="E55" s="37">
        <f t="shared" si="22"/>
        <v>0</v>
      </c>
      <c r="F55" s="37">
        <f t="shared" ref="F55:H55" si="23">SUM(F56:F57)</f>
        <v>0</v>
      </c>
      <c r="G55" s="37">
        <f t="shared" si="23"/>
        <v>0</v>
      </c>
      <c r="H55" s="37">
        <f t="shared" si="23"/>
        <v>0</v>
      </c>
      <c r="I55" s="43">
        <f t="shared" si="4"/>
        <v>0</v>
      </c>
      <c r="J55" s="43" t="e">
        <f t="shared" si="5"/>
        <v>#DIV/0!</v>
      </c>
      <c r="K55" s="43">
        <f t="shared" si="15"/>
        <v>0</v>
      </c>
      <c r="L55" s="43" t="e">
        <f t="shared" si="16"/>
        <v>#DIV/0!</v>
      </c>
    </row>
    <row r="56" spans="1:12" s="17" customFormat="1" ht="38.4">
      <c r="A56" s="27" t="s">
        <v>15</v>
      </c>
      <c r="B56" s="14">
        <v>18030100</v>
      </c>
      <c r="C56" s="38">
        <v>0</v>
      </c>
      <c r="D56" s="70">
        <v>0</v>
      </c>
      <c r="E56" s="38">
        <v>0</v>
      </c>
      <c r="F56" s="38">
        <v>0</v>
      </c>
      <c r="G56" s="39">
        <v>0</v>
      </c>
      <c r="H56" s="39">
        <v>0</v>
      </c>
      <c r="I56" s="42">
        <f t="shared" si="4"/>
        <v>0</v>
      </c>
      <c r="J56" s="42" t="e">
        <f t="shared" si="5"/>
        <v>#DIV/0!</v>
      </c>
      <c r="K56" s="42">
        <f t="shared" si="15"/>
        <v>0</v>
      </c>
      <c r="L56" s="42" t="e">
        <f t="shared" si="16"/>
        <v>#DIV/0!</v>
      </c>
    </row>
    <row r="57" spans="1:12" s="17" customFormat="1" ht="38.4">
      <c r="A57" s="27" t="s">
        <v>16</v>
      </c>
      <c r="B57" s="14">
        <v>18030200</v>
      </c>
      <c r="C57" s="38">
        <v>0</v>
      </c>
      <c r="D57" s="69">
        <v>0</v>
      </c>
      <c r="E57" s="38">
        <v>0</v>
      </c>
      <c r="F57" s="38">
        <v>0</v>
      </c>
      <c r="G57" s="39">
        <v>0</v>
      </c>
      <c r="H57" s="39">
        <v>0</v>
      </c>
      <c r="I57" s="42">
        <f t="shared" si="4"/>
        <v>0</v>
      </c>
      <c r="J57" s="42" t="e">
        <f t="shared" si="5"/>
        <v>#DIV/0!</v>
      </c>
      <c r="K57" s="42">
        <f t="shared" si="15"/>
        <v>0</v>
      </c>
      <c r="L57" s="42" t="e">
        <f t="shared" si="16"/>
        <v>#DIV/0!</v>
      </c>
    </row>
    <row r="58" spans="1:12" s="16" customFormat="1" ht="55.8">
      <c r="A58" s="26" t="s">
        <v>76</v>
      </c>
      <c r="B58" s="25">
        <v>18040000</v>
      </c>
      <c r="C58" s="36">
        <v>0</v>
      </c>
      <c r="D58" s="69">
        <v>0</v>
      </c>
      <c r="E58" s="36">
        <v>0</v>
      </c>
      <c r="F58" s="36">
        <v>0</v>
      </c>
      <c r="G58" s="37">
        <v>0</v>
      </c>
      <c r="H58" s="37">
        <v>0</v>
      </c>
      <c r="I58" s="43">
        <f t="shared" si="4"/>
        <v>0</v>
      </c>
      <c r="J58" s="43" t="e">
        <f t="shared" si="5"/>
        <v>#DIV/0!</v>
      </c>
      <c r="K58" s="43">
        <f t="shared" si="15"/>
        <v>0</v>
      </c>
      <c r="L58" s="43" t="e">
        <f t="shared" si="16"/>
        <v>#DIV/0!</v>
      </c>
    </row>
    <row r="59" spans="1:12" s="16" customFormat="1" ht="21">
      <c r="A59" s="26" t="s">
        <v>17</v>
      </c>
      <c r="B59" s="25">
        <v>18050000</v>
      </c>
      <c r="C59" s="37">
        <f>SUM(C60:C62)</f>
        <v>14276.93757</v>
      </c>
      <c r="D59" s="37">
        <f t="shared" ref="D59:E59" si="24">SUM(D60:D62)</f>
        <v>12456.342000000001</v>
      </c>
      <c r="E59" s="37">
        <f t="shared" si="24"/>
        <v>21974.95</v>
      </c>
      <c r="F59" s="37">
        <f>SUM(F60:F62)</f>
        <v>26155.599999999999</v>
      </c>
      <c r="G59" s="37">
        <f>SUM(G60:G62)</f>
        <v>29193.25</v>
      </c>
      <c r="H59" s="37">
        <f>SUM(H60:H62)</f>
        <v>28916.15</v>
      </c>
      <c r="I59" s="43">
        <f t="shared" si="4"/>
        <v>-277.09999999999854</v>
      </c>
      <c r="J59" s="43">
        <f t="shared" si="5"/>
        <v>99.0508079778716</v>
      </c>
      <c r="K59" s="43">
        <f t="shared" si="15"/>
        <v>2760.5500000000029</v>
      </c>
      <c r="L59" s="43">
        <f t="shared" si="16"/>
        <v>10.554336356267882</v>
      </c>
    </row>
    <row r="60" spans="1:12" s="17" customFormat="1" ht="21.6">
      <c r="A60" s="27" t="s">
        <v>47</v>
      </c>
      <c r="B60" s="14">
        <v>18050300</v>
      </c>
      <c r="C60" s="38">
        <v>1088.5460599999999</v>
      </c>
      <c r="D60" s="69">
        <v>762.93799999999999</v>
      </c>
      <c r="E60" s="38">
        <v>1171.3499999999999</v>
      </c>
      <c r="F60" s="38">
        <v>1074.0999999999999</v>
      </c>
      <c r="G60" s="39">
        <v>1048.8499999999999</v>
      </c>
      <c r="H60" s="39">
        <v>1023.45</v>
      </c>
      <c r="I60" s="42">
        <f t="shared" si="4"/>
        <v>-25.399999999999864</v>
      </c>
      <c r="J60" s="42">
        <f t="shared" si="5"/>
        <v>97.578300042904146</v>
      </c>
      <c r="K60" s="42">
        <f t="shared" si="15"/>
        <v>-50.649999999999864</v>
      </c>
      <c r="L60" s="42">
        <f t="shared" si="16"/>
        <v>-4.7155758309282021</v>
      </c>
    </row>
    <row r="61" spans="1:12" s="17" customFormat="1" ht="38.4">
      <c r="A61" s="27" t="s">
        <v>48</v>
      </c>
      <c r="B61" s="34" t="s">
        <v>127</v>
      </c>
      <c r="C61" s="38">
        <v>7044.2425499999999</v>
      </c>
      <c r="D61" s="69">
        <v>6804.8339999999998</v>
      </c>
      <c r="E61" s="38">
        <v>9954.7000000000007</v>
      </c>
      <c r="F61" s="38">
        <v>15865.4</v>
      </c>
      <c r="G61" s="39">
        <v>15700</v>
      </c>
      <c r="H61" s="39">
        <v>15472.6</v>
      </c>
      <c r="I61" s="42">
        <f t="shared" si="4"/>
        <v>-227.39999999999964</v>
      </c>
      <c r="J61" s="42">
        <f t="shared" si="5"/>
        <v>98.551592356687905</v>
      </c>
      <c r="K61" s="42">
        <f t="shared" si="15"/>
        <v>-392.79999999999927</v>
      </c>
      <c r="L61" s="42">
        <f t="shared" si="16"/>
        <v>-2.4758279022274792</v>
      </c>
    </row>
    <row r="62" spans="1:12" s="17" customFormat="1" ht="96">
      <c r="A62" s="27" t="s">
        <v>80</v>
      </c>
      <c r="B62" s="14">
        <v>18050500</v>
      </c>
      <c r="C62" s="38">
        <v>6144.1489600000004</v>
      </c>
      <c r="D62" s="69">
        <v>4888.57</v>
      </c>
      <c r="E62" s="38">
        <v>10848.9</v>
      </c>
      <c r="F62" s="38">
        <v>9216.1</v>
      </c>
      <c r="G62" s="39">
        <v>12444.4</v>
      </c>
      <c r="H62" s="39">
        <v>12420.1</v>
      </c>
      <c r="I62" s="42">
        <f t="shared" si="4"/>
        <v>-24.299999999999272</v>
      </c>
      <c r="J62" s="42">
        <f t="shared" si="5"/>
        <v>99.804731445469457</v>
      </c>
      <c r="K62" s="42">
        <f t="shared" si="15"/>
        <v>3204</v>
      </c>
      <c r="L62" s="42">
        <f t="shared" si="16"/>
        <v>34.765247772919139</v>
      </c>
    </row>
    <row r="63" spans="1:12" s="16" customFormat="1" ht="37.200000000000003">
      <c r="A63" s="26" t="s">
        <v>148</v>
      </c>
      <c r="B63" s="25">
        <v>19090500</v>
      </c>
      <c r="C63" s="36">
        <v>-0.75</v>
      </c>
      <c r="D63" s="70">
        <v>0</v>
      </c>
      <c r="E63" s="36">
        <v>0</v>
      </c>
      <c r="F63" s="36">
        <v>0</v>
      </c>
      <c r="G63" s="37">
        <v>0</v>
      </c>
      <c r="H63" s="37">
        <v>0</v>
      </c>
      <c r="I63" s="43">
        <f t="shared" si="4"/>
        <v>0</v>
      </c>
      <c r="J63" s="43" t="e">
        <f t="shared" si="5"/>
        <v>#DIV/0!</v>
      </c>
      <c r="K63" s="43">
        <f t="shared" si="15"/>
        <v>0</v>
      </c>
      <c r="L63" s="43" t="e">
        <f t="shared" si="16"/>
        <v>#DIV/0!</v>
      </c>
    </row>
    <row r="64" spans="1:12" s="16" customFormat="1" ht="74.400000000000006">
      <c r="A64" s="26" t="s">
        <v>56</v>
      </c>
      <c r="B64" s="25">
        <v>21010300</v>
      </c>
      <c r="C64" s="36">
        <v>0</v>
      </c>
      <c r="D64" s="69">
        <v>0</v>
      </c>
      <c r="E64" s="36">
        <v>0</v>
      </c>
      <c r="F64" s="36">
        <v>0</v>
      </c>
      <c r="G64" s="37">
        <v>0</v>
      </c>
      <c r="H64" s="37">
        <v>0</v>
      </c>
      <c r="I64" s="43">
        <f t="shared" si="4"/>
        <v>0</v>
      </c>
      <c r="J64" s="43" t="e">
        <f t="shared" si="5"/>
        <v>#DIV/0!</v>
      </c>
      <c r="K64" s="43">
        <f t="shared" si="15"/>
        <v>0</v>
      </c>
      <c r="L64" s="43" t="e">
        <f t="shared" si="16"/>
        <v>#DIV/0!</v>
      </c>
    </row>
    <row r="65" spans="1:12" s="16" customFormat="1" ht="37.200000000000003">
      <c r="A65" s="26" t="s">
        <v>18</v>
      </c>
      <c r="B65" s="25">
        <v>21050000</v>
      </c>
      <c r="C65" s="36">
        <v>0</v>
      </c>
      <c r="D65" s="69">
        <v>0</v>
      </c>
      <c r="E65" s="36">
        <v>0</v>
      </c>
      <c r="F65" s="36">
        <v>0</v>
      </c>
      <c r="G65" s="37">
        <v>0</v>
      </c>
      <c r="H65" s="37">
        <v>0</v>
      </c>
      <c r="I65" s="43">
        <f t="shared" si="4"/>
        <v>0</v>
      </c>
      <c r="J65" s="43" t="e">
        <f t="shared" si="5"/>
        <v>#DIV/0!</v>
      </c>
      <c r="K65" s="43">
        <f t="shared" si="15"/>
        <v>0</v>
      </c>
      <c r="L65" s="43" t="e">
        <f t="shared" si="16"/>
        <v>#DIV/0!</v>
      </c>
    </row>
    <row r="66" spans="1:12" s="16" customFormat="1" ht="21">
      <c r="A66" s="26" t="s">
        <v>19</v>
      </c>
      <c r="B66" s="25">
        <v>21080000</v>
      </c>
      <c r="C66" s="37">
        <f>SUM(C67:C73)</f>
        <v>38.159999999999997</v>
      </c>
      <c r="D66" s="37">
        <f t="shared" ref="D66:E66" si="25">SUM(D67:D73)</f>
        <v>11.706</v>
      </c>
      <c r="E66" s="37">
        <f t="shared" si="25"/>
        <v>2298.25</v>
      </c>
      <c r="F66" s="37">
        <f>SUM(F67:F73)</f>
        <v>1763.4</v>
      </c>
      <c r="G66" s="37">
        <f>SUM(G67:G73)</f>
        <v>962.45</v>
      </c>
      <c r="H66" s="37">
        <f>SUM(H67:H73)</f>
        <v>710.45</v>
      </c>
      <c r="I66" s="43">
        <f t="shared" si="4"/>
        <v>-252</v>
      </c>
      <c r="J66" s="43">
        <f t="shared" si="5"/>
        <v>73.816821653072878</v>
      </c>
      <c r="K66" s="43">
        <f t="shared" si="15"/>
        <v>-1052.95</v>
      </c>
      <c r="L66" s="43">
        <f t="shared" si="16"/>
        <v>-59.71135306793694</v>
      </c>
    </row>
    <row r="67" spans="1:12" s="17" customFormat="1" ht="21.6">
      <c r="A67" s="27" t="s">
        <v>19</v>
      </c>
      <c r="B67" s="14">
        <v>21080500</v>
      </c>
      <c r="C67" s="38">
        <v>0</v>
      </c>
      <c r="D67" s="69">
        <v>0</v>
      </c>
      <c r="E67" s="38">
        <v>0</v>
      </c>
      <c r="F67" s="38">
        <v>0</v>
      </c>
      <c r="G67" s="39">
        <v>0</v>
      </c>
      <c r="H67" s="39">
        <v>0</v>
      </c>
      <c r="I67" s="42">
        <f t="shared" si="4"/>
        <v>0</v>
      </c>
      <c r="J67" s="42" t="e">
        <f t="shared" si="5"/>
        <v>#DIV/0!</v>
      </c>
      <c r="K67" s="42">
        <f t="shared" si="15"/>
        <v>0</v>
      </c>
      <c r="L67" s="42" t="e">
        <f t="shared" si="16"/>
        <v>#DIV/0!</v>
      </c>
    </row>
    <row r="68" spans="1:12" s="17" customFormat="1" ht="97.2" customHeight="1">
      <c r="A68" s="27" t="s">
        <v>20</v>
      </c>
      <c r="B68" s="14">
        <v>21080900</v>
      </c>
      <c r="C68" s="38">
        <v>0</v>
      </c>
      <c r="D68" s="69">
        <v>0</v>
      </c>
      <c r="E68" s="38">
        <v>0</v>
      </c>
      <c r="F68" s="38">
        <v>0</v>
      </c>
      <c r="G68" s="39">
        <v>0</v>
      </c>
      <c r="H68" s="39">
        <v>0</v>
      </c>
      <c r="I68" s="42">
        <f t="shared" si="4"/>
        <v>0</v>
      </c>
      <c r="J68" s="42" t="e">
        <f t="shared" si="5"/>
        <v>#DIV/0!</v>
      </c>
      <c r="K68" s="42">
        <f t="shared" si="15"/>
        <v>0</v>
      </c>
      <c r="L68" s="42" t="e">
        <f t="shared" si="16"/>
        <v>#DIV/0!</v>
      </c>
    </row>
    <row r="69" spans="1:12" s="17" customFormat="1" ht="21.6">
      <c r="A69" s="27" t="s">
        <v>21</v>
      </c>
      <c r="B69" s="14">
        <v>21081100</v>
      </c>
      <c r="C69" s="38">
        <v>8.16</v>
      </c>
      <c r="D69" s="69">
        <v>0.30599999999999999</v>
      </c>
      <c r="E69" s="38">
        <v>13.5</v>
      </c>
      <c r="F69" s="38">
        <v>109.6</v>
      </c>
      <c r="G69" s="39">
        <v>110</v>
      </c>
      <c r="H69" s="39">
        <v>51.2</v>
      </c>
      <c r="I69" s="42">
        <f t="shared" si="4"/>
        <v>-58.8</v>
      </c>
      <c r="J69" s="42">
        <f t="shared" si="5"/>
        <v>46.545454545454547</v>
      </c>
      <c r="K69" s="42">
        <f t="shared" si="15"/>
        <v>-58.399999999999991</v>
      </c>
      <c r="L69" s="42">
        <f t="shared" si="16"/>
        <v>-53.284671532846708</v>
      </c>
    </row>
    <row r="70" spans="1:12" s="17" customFormat="1" ht="134.4">
      <c r="A70" s="27" t="s">
        <v>128</v>
      </c>
      <c r="B70" s="14">
        <v>21081500</v>
      </c>
      <c r="C70" s="38">
        <v>30</v>
      </c>
      <c r="D70" s="69">
        <v>6.8</v>
      </c>
      <c r="E70" s="38">
        <v>11.4</v>
      </c>
      <c r="F70" s="38">
        <v>2.2000000000000002</v>
      </c>
      <c r="G70" s="39">
        <v>59</v>
      </c>
      <c r="H70" s="39">
        <v>56</v>
      </c>
      <c r="I70" s="42">
        <f t="shared" si="4"/>
        <v>-3</v>
      </c>
      <c r="J70" s="42">
        <f t="shared" si="5"/>
        <v>94.915254237288138</v>
      </c>
      <c r="K70" s="42">
        <f t="shared" si="15"/>
        <v>53.8</v>
      </c>
      <c r="L70" s="42">
        <f t="shared" si="16"/>
        <v>2445.4545454545455</v>
      </c>
    </row>
    <row r="71" spans="1:12" s="17" customFormat="1" ht="76.8">
      <c r="A71" s="27" t="s">
        <v>129</v>
      </c>
      <c r="B71" s="14">
        <v>21081700</v>
      </c>
      <c r="C71" s="38">
        <v>0</v>
      </c>
      <c r="D71" s="70">
        <v>0</v>
      </c>
      <c r="E71" s="38">
        <v>0</v>
      </c>
      <c r="F71" s="38">
        <v>0</v>
      </c>
      <c r="G71" s="39">
        <v>0</v>
      </c>
      <c r="H71" s="39">
        <v>0</v>
      </c>
      <c r="I71" s="42">
        <f t="shared" si="4"/>
        <v>0</v>
      </c>
      <c r="J71" s="42" t="e">
        <f t="shared" si="5"/>
        <v>#DIV/0!</v>
      </c>
      <c r="K71" s="42">
        <f t="shared" si="15"/>
        <v>0</v>
      </c>
      <c r="L71" s="42" t="e">
        <f t="shared" si="16"/>
        <v>#DIV/0!</v>
      </c>
    </row>
    <row r="72" spans="1:12" s="17" customFormat="1" ht="76.8">
      <c r="A72" s="27" t="s">
        <v>104</v>
      </c>
      <c r="B72" s="14" t="s">
        <v>105</v>
      </c>
      <c r="C72" s="38">
        <v>0</v>
      </c>
      <c r="D72" s="69">
        <v>0</v>
      </c>
      <c r="E72" s="38">
        <v>2268.65</v>
      </c>
      <c r="F72" s="38">
        <v>1650.2</v>
      </c>
      <c r="G72" s="39">
        <v>791.95</v>
      </c>
      <c r="H72" s="39">
        <v>602.45000000000005</v>
      </c>
      <c r="I72" s="42">
        <f t="shared" si="4"/>
        <v>-189.5</v>
      </c>
      <c r="J72" s="42">
        <f t="shared" si="5"/>
        <v>76.07172169960225</v>
      </c>
      <c r="K72" s="42">
        <f t="shared" si="15"/>
        <v>-1047.75</v>
      </c>
      <c r="L72" s="42">
        <f t="shared" si="16"/>
        <v>-63.492303963155976</v>
      </c>
    </row>
    <row r="73" spans="1:12" s="17" customFormat="1" ht="115.2">
      <c r="A73" s="27" t="s">
        <v>130</v>
      </c>
      <c r="B73" s="14" t="s">
        <v>100</v>
      </c>
      <c r="C73" s="38">
        <v>0</v>
      </c>
      <c r="D73" s="69">
        <v>4.5999999999999996</v>
      </c>
      <c r="E73" s="38">
        <v>4.7</v>
      </c>
      <c r="F73" s="38">
        <v>1.4</v>
      </c>
      <c r="G73" s="39">
        <v>1.5</v>
      </c>
      <c r="H73" s="39">
        <v>0.8</v>
      </c>
      <c r="I73" s="42">
        <f t="shared" si="4"/>
        <v>-0.7</v>
      </c>
      <c r="J73" s="42">
        <f t="shared" si="5"/>
        <v>53.333333333333336</v>
      </c>
      <c r="K73" s="42">
        <f t="shared" si="15"/>
        <v>-0.59999999999999987</v>
      </c>
      <c r="L73" s="42">
        <f t="shared" si="16"/>
        <v>-42.857142857142847</v>
      </c>
    </row>
    <row r="74" spans="1:12" s="16" customFormat="1" ht="21">
      <c r="A74" s="26" t="s">
        <v>81</v>
      </c>
      <c r="B74" s="63">
        <v>22010000</v>
      </c>
      <c r="C74" s="37">
        <f>SUM(C75:C79)</f>
        <v>16.849999999999998</v>
      </c>
      <c r="D74" s="37">
        <f t="shared" ref="D74:E74" si="26">SUM(D75:D79)</f>
        <v>29.055</v>
      </c>
      <c r="E74" s="37">
        <f t="shared" si="26"/>
        <v>82.3</v>
      </c>
      <c r="F74" s="37">
        <f>SUM(F75:F79)</f>
        <v>210.2</v>
      </c>
      <c r="G74" s="37">
        <f>SUM(G75:G79)</f>
        <v>263.10000000000002</v>
      </c>
      <c r="H74" s="37">
        <f>SUM(H75:H79)</f>
        <v>326.39999999999998</v>
      </c>
      <c r="I74" s="43">
        <f t="shared" si="4"/>
        <v>63.299999999999955</v>
      </c>
      <c r="J74" s="43">
        <f t="shared" si="5"/>
        <v>124.05929304446977</v>
      </c>
      <c r="K74" s="43">
        <f t="shared" si="15"/>
        <v>116.19999999999999</v>
      </c>
      <c r="L74" s="43">
        <f t="shared" si="16"/>
        <v>55.280685061845872</v>
      </c>
    </row>
    <row r="75" spans="1:12" s="17" customFormat="1" ht="96">
      <c r="A75" s="27" t="s">
        <v>86</v>
      </c>
      <c r="B75" s="14">
        <v>22010200</v>
      </c>
      <c r="C75" s="38">
        <v>0</v>
      </c>
      <c r="D75" s="69">
        <v>0</v>
      </c>
      <c r="E75" s="38">
        <v>0</v>
      </c>
      <c r="F75" s="38">
        <v>0</v>
      </c>
      <c r="G75" s="39">
        <v>0</v>
      </c>
      <c r="H75" s="39">
        <v>0</v>
      </c>
      <c r="I75" s="42">
        <f t="shared" si="4"/>
        <v>0</v>
      </c>
      <c r="J75" s="42" t="e">
        <f t="shared" si="5"/>
        <v>#DIV/0!</v>
      </c>
      <c r="K75" s="42">
        <f t="shared" ref="K75:K97" si="27">H75-F75</f>
        <v>0</v>
      </c>
      <c r="L75" s="42" t="e">
        <f t="shared" ref="L75:L97" si="28">H75/F75*100-100</f>
        <v>#DIV/0!</v>
      </c>
    </row>
    <row r="76" spans="1:12" s="17" customFormat="1" ht="63" customHeight="1">
      <c r="A76" s="27" t="s">
        <v>131</v>
      </c>
      <c r="B76" s="14">
        <v>22010300</v>
      </c>
      <c r="C76" s="38">
        <v>0</v>
      </c>
      <c r="D76" s="69">
        <v>0</v>
      </c>
      <c r="E76" s="38">
        <v>0</v>
      </c>
      <c r="F76" s="38">
        <v>0</v>
      </c>
      <c r="G76" s="39">
        <v>29.1</v>
      </c>
      <c r="H76" s="39">
        <v>49.4</v>
      </c>
      <c r="I76" s="42">
        <f t="shared" si="4"/>
        <v>20.299999999999997</v>
      </c>
      <c r="J76" s="42">
        <f t="shared" si="5"/>
        <v>169.7594501718213</v>
      </c>
      <c r="K76" s="42">
        <f t="shared" si="27"/>
        <v>49.4</v>
      </c>
      <c r="L76" s="42" t="e">
        <f t="shared" si="28"/>
        <v>#DIV/0!</v>
      </c>
    </row>
    <row r="77" spans="1:12" s="17" customFormat="1" ht="38.4">
      <c r="A77" s="27" t="s">
        <v>73</v>
      </c>
      <c r="B77" s="14">
        <v>22012500</v>
      </c>
      <c r="C77" s="38">
        <v>16.63</v>
      </c>
      <c r="D77" s="69">
        <v>11.4</v>
      </c>
      <c r="E77" s="38">
        <v>6.6</v>
      </c>
      <c r="F77" s="38">
        <v>13.7</v>
      </c>
      <c r="G77" s="39">
        <v>14</v>
      </c>
      <c r="H77" s="39">
        <v>19.2</v>
      </c>
      <c r="I77" s="42">
        <f t="shared" ref="I77:I97" si="29">H77-G77</f>
        <v>5.1999999999999993</v>
      </c>
      <c r="J77" s="42">
        <f t="shared" ref="J77:J97" si="30">H77/G77*100</f>
        <v>137.14285714285714</v>
      </c>
      <c r="K77" s="42">
        <f t="shared" si="27"/>
        <v>5.5</v>
      </c>
      <c r="L77" s="42">
        <f t="shared" si="28"/>
        <v>40.145985401459853</v>
      </c>
    </row>
    <row r="78" spans="1:12" s="17" customFormat="1" ht="57.6">
      <c r="A78" s="27" t="s">
        <v>82</v>
      </c>
      <c r="B78" s="14">
        <v>22012600</v>
      </c>
      <c r="C78" s="38">
        <v>0.22</v>
      </c>
      <c r="D78" s="69">
        <v>17.655000000000001</v>
      </c>
      <c r="E78" s="38">
        <v>70.3</v>
      </c>
      <c r="F78" s="38">
        <v>196.5</v>
      </c>
      <c r="G78" s="39">
        <v>220</v>
      </c>
      <c r="H78" s="39">
        <v>257.8</v>
      </c>
      <c r="I78" s="42">
        <f t="shared" si="29"/>
        <v>37.800000000000011</v>
      </c>
      <c r="J78" s="42">
        <f t="shared" si="30"/>
        <v>117.18181818181819</v>
      </c>
      <c r="K78" s="42">
        <f t="shared" si="27"/>
        <v>61.300000000000011</v>
      </c>
      <c r="L78" s="42">
        <f t="shared" si="28"/>
        <v>31.195928753180681</v>
      </c>
    </row>
    <row r="79" spans="1:12" s="17" customFormat="1" ht="115.2" customHeight="1">
      <c r="A79" s="27" t="s">
        <v>83</v>
      </c>
      <c r="B79" s="14">
        <v>22012900</v>
      </c>
      <c r="C79" s="38">
        <v>0</v>
      </c>
      <c r="D79" s="69">
        <v>0</v>
      </c>
      <c r="E79" s="38">
        <v>5.4</v>
      </c>
      <c r="F79" s="38">
        <v>0</v>
      </c>
      <c r="G79" s="39">
        <v>0</v>
      </c>
      <c r="H79" s="39">
        <v>0</v>
      </c>
      <c r="I79" s="42">
        <f t="shared" si="29"/>
        <v>0</v>
      </c>
      <c r="J79" s="42" t="e">
        <f t="shared" si="30"/>
        <v>#DIV/0!</v>
      </c>
      <c r="K79" s="42">
        <f t="shared" si="27"/>
        <v>0</v>
      </c>
      <c r="L79" s="42" t="e">
        <f t="shared" si="28"/>
        <v>#DIV/0!</v>
      </c>
    </row>
    <row r="80" spans="1:12" s="16" customFormat="1" ht="55.8">
      <c r="A80" s="26" t="s">
        <v>121</v>
      </c>
      <c r="B80" s="25">
        <v>22020400</v>
      </c>
      <c r="C80" s="36">
        <v>0</v>
      </c>
      <c r="D80" s="69">
        <v>0</v>
      </c>
      <c r="E80" s="36">
        <v>0</v>
      </c>
      <c r="F80" s="36">
        <v>0</v>
      </c>
      <c r="G80" s="37">
        <v>0</v>
      </c>
      <c r="H80" s="37">
        <v>0</v>
      </c>
      <c r="I80" s="43">
        <f>H80-G80</f>
        <v>0</v>
      </c>
      <c r="J80" s="43" t="e">
        <f>H80/G80*100</f>
        <v>#DIV/0!</v>
      </c>
      <c r="K80" s="43">
        <f t="shared" si="27"/>
        <v>0</v>
      </c>
      <c r="L80" s="43" t="e">
        <f t="shared" si="28"/>
        <v>#DIV/0!</v>
      </c>
    </row>
    <row r="81" spans="1:12" s="16" customFormat="1" ht="74.400000000000006">
      <c r="A81" s="26" t="s">
        <v>103</v>
      </c>
      <c r="B81" s="25">
        <v>22080400</v>
      </c>
      <c r="C81" s="36">
        <v>0</v>
      </c>
      <c r="D81" s="69">
        <v>0</v>
      </c>
      <c r="E81" s="36">
        <v>0</v>
      </c>
      <c r="F81" s="36">
        <v>0</v>
      </c>
      <c r="G81" s="37">
        <v>0</v>
      </c>
      <c r="H81" s="37">
        <v>0</v>
      </c>
      <c r="I81" s="43">
        <f t="shared" si="29"/>
        <v>0</v>
      </c>
      <c r="J81" s="43" t="e">
        <f t="shared" si="30"/>
        <v>#DIV/0!</v>
      </c>
      <c r="K81" s="43">
        <f t="shared" si="27"/>
        <v>0</v>
      </c>
      <c r="L81" s="43" t="e">
        <f t="shared" si="28"/>
        <v>#DIV/0!</v>
      </c>
    </row>
    <row r="82" spans="1:12" s="16" customFormat="1" ht="21">
      <c r="A82" s="26" t="s">
        <v>22</v>
      </c>
      <c r="B82" s="25">
        <v>22090000</v>
      </c>
      <c r="C82" s="37">
        <f>SUM(C83:C86)</f>
        <v>13.03703</v>
      </c>
      <c r="D82" s="37">
        <f t="shared" ref="D82:E82" si="31">SUM(D83:D86)</f>
        <v>7.8949999999999996</v>
      </c>
      <c r="E82" s="37">
        <f t="shared" si="31"/>
        <v>25.2</v>
      </c>
      <c r="F82" s="37">
        <f>SUM(F83:F86)</f>
        <v>28.1</v>
      </c>
      <c r="G82" s="37">
        <f>SUM(G83:G86)</f>
        <v>30</v>
      </c>
      <c r="H82" s="37">
        <f>SUM(H83:H86)</f>
        <v>38.200000000000003</v>
      </c>
      <c r="I82" s="43">
        <f t="shared" si="29"/>
        <v>8.2000000000000028</v>
      </c>
      <c r="J82" s="43">
        <f t="shared" si="30"/>
        <v>127.33333333333334</v>
      </c>
      <c r="K82" s="43">
        <f t="shared" si="27"/>
        <v>10.100000000000001</v>
      </c>
      <c r="L82" s="43">
        <f t="shared" si="28"/>
        <v>35.94306049822066</v>
      </c>
    </row>
    <row r="83" spans="1:12" s="17" customFormat="1" ht="76.8">
      <c r="A83" s="27" t="s">
        <v>23</v>
      </c>
      <c r="B83" s="14">
        <v>22090100</v>
      </c>
      <c r="C83" s="38">
        <v>11.574730000000001</v>
      </c>
      <c r="D83" s="69">
        <v>7.8949999999999996</v>
      </c>
      <c r="E83" s="38">
        <v>25.2</v>
      </c>
      <c r="F83" s="38">
        <v>28.1</v>
      </c>
      <c r="G83" s="39">
        <v>30</v>
      </c>
      <c r="H83" s="39">
        <v>38.200000000000003</v>
      </c>
      <c r="I83" s="42">
        <f t="shared" si="29"/>
        <v>8.2000000000000028</v>
      </c>
      <c r="J83" s="42">
        <f t="shared" si="30"/>
        <v>127.33333333333334</v>
      </c>
      <c r="K83" s="42">
        <f t="shared" si="27"/>
        <v>10.100000000000001</v>
      </c>
      <c r="L83" s="42">
        <f t="shared" si="28"/>
        <v>35.94306049822066</v>
      </c>
    </row>
    <row r="84" spans="1:12" s="17" customFormat="1" ht="38.4">
      <c r="A84" s="27" t="s">
        <v>74</v>
      </c>
      <c r="B84" s="14">
        <v>22090200</v>
      </c>
      <c r="C84" s="38">
        <v>1.1982999999999999</v>
      </c>
      <c r="D84" s="69">
        <v>0</v>
      </c>
      <c r="E84" s="38">
        <v>0</v>
      </c>
      <c r="F84" s="38">
        <v>0</v>
      </c>
      <c r="G84" s="39">
        <v>0</v>
      </c>
      <c r="H84" s="39">
        <v>0</v>
      </c>
      <c r="I84" s="42">
        <f t="shared" si="29"/>
        <v>0</v>
      </c>
      <c r="J84" s="42" t="e">
        <f t="shared" si="30"/>
        <v>#DIV/0!</v>
      </c>
      <c r="K84" s="42">
        <f t="shared" si="27"/>
        <v>0</v>
      </c>
      <c r="L84" s="42" t="e">
        <f t="shared" si="28"/>
        <v>#DIV/0!</v>
      </c>
    </row>
    <row r="85" spans="1:12" s="17" customFormat="1" ht="77.400000000000006" customHeight="1">
      <c r="A85" s="27" t="s">
        <v>75</v>
      </c>
      <c r="B85" s="14">
        <v>22090300</v>
      </c>
      <c r="C85" s="38">
        <v>0</v>
      </c>
      <c r="D85" s="70">
        <v>0</v>
      </c>
      <c r="E85" s="38">
        <v>0</v>
      </c>
      <c r="F85" s="38">
        <v>0</v>
      </c>
      <c r="G85" s="39">
        <v>0</v>
      </c>
      <c r="H85" s="39">
        <v>0</v>
      </c>
      <c r="I85" s="42">
        <f t="shared" si="29"/>
        <v>0</v>
      </c>
      <c r="J85" s="42" t="e">
        <f t="shared" si="30"/>
        <v>#DIV/0!</v>
      </c>
      <c r="K85" s="42">
        <f t="shared" si="27"/>
        <v>0</v>
      </c>
      <c r="L85" s="42" t="e">
        <f t="shared" si="28"/>
        <v>#DIV/0!</v>
      </c>
    </row>
    <row r="86" spans="1:12" s="17" customFormat="1" ht="57.6">
      <c r="A86" s="27" t="s">
        <v>87</v>
      </c>
      <c r="B86" s="14">
        <v>22090400</v>
      </c>
      <c r="C86" s="38">
        <v>0.26400000000000001</v>
      </c>
      <c r="D86" s="69">
        <v>0</v>
      </c>
      <c r="E86" s="38">
        <v>0</v>
      </c>
      <c r="F86" s="38">
        <v>0</v>
      </c>
      <c r="G86" s="39">
        <v>0</v>
      </c>
      <c r="H86" s="39">
        <v>0</v>
      </c>
      <c r="I86" s="42">
        <f t="shared" si="29"/>
        <v>0</v>
      </c>
      <c r="J86" s="42" t="e">
        <f t="shared" si="30"/>
        <v>#DIV/0!</v>
      </c>
      <c r="K86" s="42">
        <f t="shared" si="27"/>
        <v>0</v>
      </c>
      <c r="L86" s="42" t="e">
        <f t="shared" si="28"/>
        <v>#DIV/0!</v>
      </c>
    </row>
    <row r="87" spans="1:12" s="16" customFormat="1" ht="93">
      <c r="A87" s="26" t="s">
        <v>132</v>
      </c>
      <c r="B87" s="25">
        <v>22130000</v>
      </c>
      <c r="C87" s="36">
        <v>0</v>
      </c>
      <c r="D87" s="69">
        <v>0</v>
      </c>
      <c r="E87" s="36">
        <v>1.3</v>
      </c>
      <c r="F87" s="36">
        <v>2</v>
      </c>
      <c r="G87" s="37">
        <v>2.8</v>
      </c>
      <c r="H87" s="37">
        <v>2.8</v>
      </c>
      <c r="I87" s="43">
        <f t="shared" si="29"/>
        <v>0</v>
      </c>
      <c r="J87" s="43">
        <f t="shared" si="30"/>
        <v>100</v>
      </c>
      <c r="K87" s="43">
        <f t="shared" si="27"/>
        <v>0.79999999999999982</v>
      </c>
      <c r="L87" s="43">
        <f t="shared" si="28"/>
        <v>40</v>
      </c>
    </row>
    <row r="88" spans="1:12" s="16" customFormat="1" ht="74.400000000000006">
      <c r="A88" s="26" t="s">
        <v>24</v>
      </c>
      <c r="B88" s="25">
        <v>24030000</v>
      </c>
      <c r="C88" s="36">
        <v>0</v>
      </c>
      <c r="D88" s="69">
        <v>0</v>
      </c>
      <c r="E88" s="36">
        <v>0</v>
      </c>
      <c r="F88" s="36">
        <v>0</v>
      </c>
      <c r="G88" s="37">
        <v>0</v>
      </c>
      <c r="H88" s="37">
        <v>0</v>
      </c>
      <c r="I88" s="43">
        <f t="shared" si="29"/>
        <v>0</v>
      </c>
      <c r="J88" s="43" t="e">
        <f t="shared" si="30"/>
        <v>#DIV/0!</v>
      </c>
      <c r="K88" s="43">
        <f t="shared" si="27"/>
        <v>0</v>
      </c>
      <c r="L88" s="43" t="e">
        <f t="shared" si="28"/>
        <v>#DIV/0!</v>
      </c>
    </row>
    <row r="89" spans="1:12" s="16" customFormat="1" ht="21">
      <c r="A89" s="26" t="s">
        <v>19</v>
      </c>
      <c r="B89" s="25">
        <v>24060000</v>
      </c>
      <c r="C89" s="37">
        <f>SUM(C90:C93)</f>
        <v>40.114750000000001</v>
      </c>
      <c r="D89" s="37">
        <f t="shared" ref="D89:E89" si="32">SUM(D90:D93)</f>
        <v>22.4</v>
      </c>
      <c r="E89" s="37">
        <f t="shared" si="32"/>
        <v>73</v>
      </c>
      <c r="F89" s="37">
        <f>SUM(F90:F93)</f>
        <v>27.1</v>
      </c>
      <c r="G89" s="37">
        <f>SUM(G90:G93)</f>
        <v>0</v>
      </c>
      <c r="H89" s="37">
        <f>SUM(H90:H93)</f>
        <v>1.8</v>
      </c>
      <c r="I89" s="43">
        <f t="shared" si="29"/>
        <v>1.8</v>
      </c>
      <c r="J89" s="43" t="e">
        <f t="shared" si="30"/>
        <v>#DIV/0!</v>
      </c>
      <c r="K89" s="43">
        <f t="shared" si="27"/>
        <v>-25.3</v>
      </c>
      <c r="L89" s="43">
        <f t="shared" si="28"/>
        <v>-93.357933579335793</v>
      </c>
    </row>
    <row r="90" spans="1:12" s="17" customFormat="1" ht="21.6">
      <c r="A90" s="27" t="s">
        <v>19</v>
      </c>
      <c r="B90" s="14">
        <v>24060300</v>
      </c>
      <c r="C90" s="38">
        <v>8.3506499999999999</v>
      </c>
      <c r="D90" s="69">
        <v>22.4</v>
      </c>
      <c r="E90" s="38">
        <v>73</v>
      </c>
      <c r="F90" s="38">
        <v>27.1</v>
      </c>
      <c r="G90" s="39">
        <v>0</v>
      </c>
      <c r="H90" s="39">
        <v>1.8</v>
      </c>
      <c r="I90" s="42">
        <f t="shared" si="29"/>
        <v>1.8</v>
      </c>
      <c r="J90" s="42" t="e">
        <f t="shared" si="30"/>
        <v>#DIV/0!</v>
      </c>
      <c r="K90" s="42">
        <f t="shared" si="27"/>
        <v>-25.3</v>
      </c>
      <c r="L90" s="42">
        <f t="shared" si="28"/>
        <v>-93.357933579335793</v>
      </c>
    </row>
    <row r="91" spans="1:12" s="17" customFormat="1" ht="96">
      <c r="A91" s="27" t="s">
        <v>88</v>
      </c>
      <c r="B91" s="64">
        <v>24061900</v>
      </c>
      <c r="C91" s="38">
        <v>0</v>
      </c>
      <c r="D91" s="70">
        <v>0</v>
      </c>
      <c r="E91" s="38"/>
      <c r="F91" s="38">
        <v>0</v>
      </c>
      <c r="G91" s="39">
        <v>0</v>
      </c>
      <c r="H91" s="39">
        <v>0</v>
      </c>
      <c r="I91" s="42">
        <f t="shared" si="29"/>
        <v>0</v>
      </c>
      <c r="J91" s="42" t="e">
        <f t="shared" si="30"/>
        <v>#DIV/0!</v>
      </c>
      <c r="K91" s="42">
        <f t="shared" si="27"/>
        <v>0</v>
      </c>
      <c r="L91" s="42" t="e">
        <f t="shared" si="28"/>
        <v>#DIV/0!</v>
      </c>
    </row>
    <row r="92" spans="1:12" s="17" customFormat="1" ht="95.4" customHeight="1">
      <c r="A92" s="27" t="s">
        <v>149</v>
      </c>
      <c r="B92" s="64">
        <v>24062000</v>
      </c>
      <c r="C92" s="38">
        <v>0</v>
      </c>
      <c r="D92" s="38">
        <v>0</v>
      </c>
      <c r="E92" s="38">
        <v>0</v>
      </c>
      <c r="F92" s="38">
        <v>0</v>
      </c>
      <c r="G92" s="39">
        <v>0</v>
      </c>
      <c r="H92" s="39">
        <v>0</v>
      </c>
      <c r="I92" s="42">
        <f t="shared" ref="I92" si="33">H92-G92</f>
        <v>0</v>
      </c>
      <c r="J92" s="42" t="e">
        <f t="shared" ref="J92" si="34">H92/G92*100</f>
        <v>#DIV/0!</v>
      </c>
      <c r="K92" s="42">
        <f t="shared" si="27"/>
        <v>0</v>
      </c>
      <c r="L92" s="42" t="e">
        <f t="shared" si="28"/>
        <v>#DIV/0!</v>
      </c>
    </row>
    <row r="93" spans="1:12" s="17" customFormat="1" ht="117.6" customHeight="1">
      <c r="A93" s="27" t="s">
        <v>61</v>
      </c>
      <c r="B93" s="14">
        <v>24062200</v>
      </c>
      <c r="C93" s="38">
        <v>31.764099999999999</v>
      </c>
      <c r="D93" s="38">
        <v>0</v>
      </c>
      <c r="E93" s="38">
        <v>0</v>
      </c>
      <c r="F93" s="38">
        <v>0</v>
      </c>
      <c r="G93" s="39">
        <v>0</v>
      </c>
      <c r="H93" s="39">
        <v>0</v>
      </c>
      <c r="I93" s="42">
        <f t="shared" si="29"/>
        <v>0</v>
      </c>
      <c r="J93" s="42" t="e">
        <f t="shared" si="30"/>
        <v>#DIV/0!</v>
      </c>
      <c r="K93" s="42">
        <f t="shared" si="27"/>
        <v>0</v>
      </c>
      <c r="L93" s="42" t="e">
        <f t="shared" si="28"/>
        <v>#DIV/0!</v>
      </c>
    </row>
    <row r="94" spans="1:12" s="16" customFormat="1" ht="57">
      <c r="A94" s="26" t="s">
        <v>119</v>
      </c>
      <c r="B94" s="25" t="s">
        <v>101</v>
      </c>
      <c r="C94" s="36">
        <v>0</v>
      </c>
      <c r="D94" s="36">
        <v>0</v>
      </c>
      <c r="E94" s="36">
        <v>0</v>
      </c>
      <c r="F94" s="36">
        <v>0</v>
      </c>
      <c r="G94" s="37">
        <v>0</v>
      </c>
      <c r="H94" s="37">
        <v>0</v>
      </c>
      <c r="I94" s="43">
        <f t="shared" si="29"/>
        <v>0</v>
      </c>
      <c r="J94" s="43" t="e">
        <f t="shared" si="30"/>
        <v>#DIV/0!</v>
      </c>
      <c r="K94" s="43">
        <f t="shared" si="27"/>
        <v>0</v>
      </c>
      <c r="L94" s="43" t="e">
        <f t="shared" si="28"/>
        <v>#DIV/0!</v>
      </c>
    </row>
    <row r="95" spans="1:12" s="16" customFormat="1" ht="111.6">
      <c r="A95" s="26" t="s">
        <v>25</v>
      </c>
      <c r="B95" s="25">
        <v>31010200</v>
      </c>
      <c r="C95" s="36">
        <v>0</v>
      </c>
      <c r="D95" s="36">
        <v>0</v>
      </c>
      <c r="E95" s="36">
        <v>0</v>
      </c>
      <c r="F95" s="36">
        <v>0</v>
      </c>
      <c r="G95" s="37">
        <v>0</v>
      </c>
      <c r="H95" s="37">
        <v>0</v>
      </c>
      <c r="I95" s="43">
        <f t="shared" si="29"/>
        <v>0</v>
      </c>
      <c r="J95" s="43" t="e">
        <f t="shared" si="30"/>
        <v>#DIV/0!</v>
      </c>
      <c r="K95" s="43">
        <f t="shared" si="27"/>
        <v>0</v>
      </c>
      <c r="L95" s="43" t="e">
        <f t="shared" si="28"/>
        <v>#DIV/0!</v>
      </c>
    </row>
    <row r="96" spans="1:12" s="16" customFormat="1" ht="55.8">
      <c r="A96" s="26" t="s">
        <v>26</v>
      </c>
      <c r="B96" s="25">
        <v>31020000</v>
      </c>
      <c r="C96" s="36">
        <v>0</v>
      </c>
      <c r="D96" s="36">
        <v>0</v>
      </c>
      <c r="E96" s="36">
        <v>0</v>
      </c>
      <c r="F96" s="36">
        <v>0</v>
      </c>
      <c r="G96" s="37">
        <v>0</v>
      </c>
      <c r="H96" s="37">
        <v>0</v>
      </c>
      <c r="I96" s="43">
        <f t="shared" si="29"/>
        <v>0</v>
      </c>
      <c r="J96" s="43" t="e">
        <f t="shared" si="30"/>
        <v>#DIV/0!</v>
      </c>
      <c r="K96" s="43">
        <f t="shared" si="27"/>
        <v>0</v>
      </c>
      <c r="L96" s="43" t="e">
        <f t="shared" si="28"/>
        <v>#DIV/0!</v>
      </c>
    </row>
    <row r="97" spans="1:17" s="12" customFormat="1" ht="37.200000000000003">
      <c r="A97" s="28" t="s">
        <v>54</v>
      </c>
      <c r="B97" s="29">
        <v>90010100</v>
      </c>
      <c r="C97" s="40">
        <f>C11+C19+C20+C21+C22+C29+C32+C33+C34+C37+C38+C43+C49+C52+C55+C58+C59+C63+C64+C65+C66+C74+C80+C81+C82+C87+C88+C89+C94+C95+C96</f>
        <v>89117.865550000002</v>
      </c>
      <c r="D97" s="40">
        <f t="shared" ref="D97:E97" si="35">D11+D19+D20+D21+D22+D29+D32+D33+D34+D37+D38+D43+D49+D52+D55+D58+D59+D63+D64+D65+D66+D74+D80+D81+D82+D87+D88+D89+D94+D95+D96</f>
        <v>79896.531000000003</v>
      </c>
      <c r="E97" s="40">
        <f t="shared" si="35"/>
        <v>108934.29999999999</v>
      </c>
      <c r="F97" s="40">
        <f t="shared" ref="F97:H97" si="36">F11+F19+F20+F21+F22+F29+F32+F33+F34+F37+F38+F43+F49+F52+F55+F58+F59+F63+F64+F65+F66+F74+F80+F81+F82+F87+F88+F89+F94+F95+F96</f>
        <v>133119.50000000003</v>
      </c>
      <c r="G97" s="40">
        <f t="shared" si="36"/>
        <v>149968.30000000002</v>
      </c>
      <c r="H97" s="40">
        <f t="shared" si="36"/>
        <v>152698.30000000002</v>
      </c>
      <c r="I97" s="44">
        <f t="shared" si="29"/>
        <v>2730</v>
      </c>
      <c r="J97" s="44">
        <f t="shared" si="30"/>
        <v>101.82038470796829</v>
      </c>
      <c r="K97" s="44">
        <f t="shared" si="27"/>
        <v>19578.799999999988</v>
      </c>
      <c r="L97" s="44">
        <f t="shared" si="28"/>
        <v>14.707687453753948</v>
      </c>
      <c r="Q97" s="22"/>
    </row>
    <row r="98" spans="1:17" ht="25.95" customHeight="1">
      <c r="A98" s="74" t="s">
        <v>30</v>
      </c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</row>
    <row r="99" spans="1:17" ht="28.2" customHeight="1">
      <c r="A99" s="50" t="s">
        <v>52</v>
      </c>
      <c r="B99" s="51"/>
      <c r="C99" s="52">
        <f>C100+C101+C105+C106+C107+C110+C112+C121+C123</f>
        <v>13177.481299999999</v>
      </c>
      <c r="D99" s="52">
        <f t="shared" ref="D99:E99" si="37">D100+D101+D105+D106+D107+D110+D112+D121+D123</f>
        <v>9601.1689999999999</v>
      </c>
      <c r="E99" s="52">
        <f t="shared" si="37"/>
        <v>13838.239999999998</v>
      </c>
      <c r="F99" s="52">
        <f t="shared" ref="F99:H99" si="38">F100+F101+F105+F106+F107+F110+F112+F121+F123</f>
        <v>16469.440999999999</v>
      </c>
      <c r="G99" s="52">
        <f t="shared" si="38"/>
        <v>15500</v>
      </c>
      <c r="H99" s="52">
        <f t="shared" si="38"/>
        <v>16918.8</v>
      </c>
      <c r="I99" s="53">
        <f>H99-G99</f>
        <v>1418.7999999999993</v>
      </c>
      <c r="J99" s="53">
        <f>H99/G99*100</f>
        <v>109.15354838709676</v>
      </c>
      <c r="K99" s="53">
        <f t="shared" ref="K99:K135" si="39">H99-F99</f>
        <v>449.35900000000038</v>
      </c>
      <c r="L99" s="53">
        <f t="shared" ref="L99:L135" si="40">H99/F99*100-100</f>
        <v>2.728441117096807</v>
      </c>
    </row>
    <row r="100" spans="1:17" ht="37.200000000000003">
      <c r="A100" s="26" t="s">
        <v>31</v>
      </c>
      <c r="B100" s="25">
        <v>12020000</v>
      </c>
      <c r="C100" s="36"/>
      <c r="D100" s="36"/>
      <c r="E100" s="36"/>
      <c r="F100" s="36">
        <v>0</v>
      </c>
      <c r="G100" s="37">
        <v>0</v>
      </c>
      <c r="H100" s="37">
        <v>0</v>
      </c>
      <c r="I100" s="43">
        <f t="shared" ref="I100:I135" si="41">H100-G100</f>
        <v>0</v>
      </c>
      <c r="J100" s="43" t="e">
        <f t="shared" ref="J100:J135" si="42">H100/G100*100</f>
        <v>#DIV/0!</v>
      </c>
      <c r="K100" s="43">
        <f t="shared" si="39"/>
        <v>0</v>
      </c>
      <c r="L100" s="43" t="e">
        <f t="shared" si="40"/>
        <v>#DIV/0!</v>
      </c>
    </row>
    <row r="101" spans="1:17" ht="21">
      <c r="A101" s="26" t="s">
        <v>32</v>
      </c>
      <c r="B101" s="25">
        <v>1901000</v>
      </c>
      <c r="C101" s="54">
        <f>SUM(C102:C104)</f>
        <v>5145.6707800000004</v>
      </c>
      <c r="D101" s="54">
        <f t="shared" ref="D101:E101" si="43">SUM(D102:D104)</f>
        <v>4693.1630000000005</v>
      </c>
      <c r="E101" s="54">
        <f t="shared" si="43"/>
        <v>5121.3</v>
      </c>
      <c r="F101" s="54">
        <f>SUM(F102:F104)</f>
        <v>5492.6930000000002</v>
      </c>
      <c r="G101" s="54">
        <f>SUM(G102:G104)</f>
        <v>5475</v>
      </c>
      <c r="H101" s="54">
        <f>SUM(H102:H104)</f>
        <v>6029.6</v>
      </c>
      <c r="I101" s="55">
        <f t="shared" si="41"/>
        <v>554.60000000000036</v>
      </c>
      <c r="J101" s="55">
        <f t="shared" si="42"/>
        <v>110.12968036529681</v>
      </c>
      <c r="K101" s="55">
        <f t="shared" si="39"/>
        <v>536.90700000000015</v>
      </c>
      <c r="L101" s="55">
        <f t="shared" si="40"/>
        <v>9.7749318958842366</v>
      </c>
    </row>
    <row r="102" spans="1:17" ht="96">
      <c r="A102" s="56" t="s">
        <v>116</v>
      </c>
      <c r="B102" s="14">
        <v>19010100</v>
      </c>
      <c r="C102" s="38">
        <v>90.063879999999997</v>
      </c>
      <c r="D102" s="71">
        <v>117.327</v>
      </c>
      <c r="E102" s="38">
        <v>111</v>
      </c>
      <c r="F102" s="38">
        <v>132.12700000000001</v>
      </c>
      <c r="G102" s="57">
        <v>125</v>
      </c>
      <c r="H102" s="57">
        <v>98.5</v>
      </c>
      <c r="I102" s="58">
        <f t="shared" si="41"/>
        <v>-26.5</v>
      </c>
      <c r="J102" s="58">
        <f t="shared" si="42"/>
        <v>78.8</v>
      </c>
      <c r="K102" s="58">
        <f t="shared" si="39"/>
        <v>-33.62700000000001</v>
      </c>
      <c r="L102" s="58">
        <f t="shared" si="40"/>
        <v>-25.450513521082001</v>
      </c>
    </row>
    <row r="103" spans="1:17" ht="38.4">
      <c r="A103" s="56" t="s">
        <v>133</v>
      </c>
      <c r="B103" s="14">
        <v>19010200</v>
      </c>
      <c r="C103" s="38">
        <v>922.23572999999999</v>
      </c>
      <c r="D103" s="71">
        <v>1754.3520000000001</v>
      </c>
      <c r="E103" s="38">
        <v>3995.6</v>
      </c>
      <c r="F103" s="38">
        <v>3560.4250000000002</v>
      </c>
      <c r="G103" s="57">
        <v>4100</v>
      </c>
      <c r="H103" s="57">
        <v>4285</v>
      </c>
      <c r="I103" s="58">
        <f t="shared" si="41"/>
        <v>185</v>
      </c>
      <c r="J103" s="58">
        <f t="shared" si="42"/>
        <v>104.51219512195122</v>
      </c>
      <c r="K103" s="58">
        <f t="shared" si="39"/>
        <v>724.57499999999982</v>
      </c>
      <c r="L103" s="58">
        <f t="shared" si="40"/>
        <v>20.350800817318145</v>
      </c>
    </row>
    <row r="104" spans="1:17" ht="76.8">
      <c r="A104" s="56" t="s">
        <v>134</v>
      </c>
      <c r="B104" s="14">
        <v>19010300</v>
      </c>
      <c r="C104" s="38">
        <v>4133.3711700000003</v>
      </c>
      <c r="D104" s="71">
        <v>2821.4839999999999</v>
      </c>
      <c r="E104" s="38">
        <v>1014.7</v>
      </c>
      <c r="F104" s="38">
        <v>1800.1410000000001</v>
      </c>
      <c r="G104" s="57">
        <v>1250</v>
      </c>
      <c r="H104" s="57">
        <v>1646.1</v>
      </c>
      <c r="I104" s="58">
        <f t="shared" si="41"/>
        <v>396.09999999999991</v>
      </c>
      <c r="J104" s="58">
        <f t="shared" si="42"/>
        <v>131.68799999999999</v>
      </c>
      <c r="K104" s="58">
        <f t="shared" si="39"/>
        <v>-154.04100000000017</v>
      </c>
      <c r="L104" s="58">
        <f t="shared" si="40"/>
        <v>-8.5571630222299291</v>
      </c>
    </row>
    <row r="105" spans="1:17" ht="37.200000000000003">
      <c r="A105" s="26" t="s">
        <v>33</v>
      </c>
      <c r="B105" s="25">
        <v>19050000</v>
      </c>
      <c r="C105" s="36"/>
      <c r="D105" s="36"/>
      <c r="E105" s="36">
        <v>0</v>
      </c>
      <c r="F105" s="36">
        <v>0</v>
      </c>
      <c r="G105" s="54">
        <v>0</v>
      </c>
      <c r="H105" s="54">
        <v>0</v>
      </c>
      <c r="I105" s="55">
        <f t="shared" si="41"/>
        <v>0</v>
      </c>
      <c r="J105" s="55" t="e">
        <f t="shared" si="42"/>
        <v>#DIV/0!</v>
      </c>
      <c r="K105" s="55">
        <f t="shared" si="39"/>
        <v>0</v>
      </c>
      <c r="L105" s="55" t="e">
        <f t="shared" si="40"/>
        <v>#DIV/0!</v>
      </c>
    </row>
    <row r="106" spans="1:17" ht="55.8">
      <c r="A106" s="26" t="s">
        <v>34</v>
      </c>
      <c r="B106" s="25">
        <v>21110000</v>
      </c>
      <c r="C106" s="36">
        <v>760.08939999999996</v>
      </c>
      <c r="D106" s="72">
        <v>3368.2750000000001</v>
      </c>
      <c r="E106" s="36">
        <v>0</v>
      </c>
      <c r="F106" s="36">
        <v>0</v>
      </c>
      <c r="G106" s="54">
        <v>0</v>
      </c>
      <c r="H106" s="54">
        <v>0</v>
      </c>
      <c r="I106" s="55">
        <f t="shared" si="41"/>
        <v>0</v>
      </c>
      <c r="J106" s="55" t="e">
        <f t="shared" si="42"/>
        <v>#DIV/0!</v>
      </c>
      <c r="K106" s="55">
        <f t="shared" si="39"/>
        <v>0</v>
      </c>
      <c r="L106" s="55" t="e">
        <f t="shared" si="40"/>
        <v>#DIV/0!</v>
      </c>
    </row>
    <row r="107" spans="1:17" ht="21">
      <c r="A107" s="59" t="s">
        <v>19</v>
      </c>
      <c r="B107" s="25">
        <v>24060000</v>
      </c>
      <c r="C107" s="54">
        <f>SUM(C108:C109)</f>
        <v>8.5572499999999998</v>
      </c>
      <c r="D107" s="54">
        <v>0</v>
      </c>
      <c r="E107" s="54">
        <v>0</v>
      </c>
      <c r="F107" s="54">
        <f>SUM(F108:F109)</f>
        <v>30.302</v>
      </c>
      <c r="G107" s="54">
        <f>SUM(G108:G109)</f>
        <v>0</v>
      </c>
      <c r="H107" s="54">
        <f>SUM(H108:H109)</f>
        <v>1.4</v>
      </c>
      <c r="I107" s="55">
        <f t="shared" si="41"/>
        <v>1.4</v>
      </c>
      <c r="J107" s="55" t="e">
        <f t="shared" si="42"/>
        <v>#DIV/0!</v>
      </c>
      <c r="K107" s="55">
        <f t="shared" si="39"/>
        <v>-28.902000000000001</v>
      </c>
      <c r="L107" s="55">
        <f t="shared" si="40"/>
        <v>-95.379842914659093</v>
      </c>
    </row>
    <row r="108" spans="1:17" ht="38.4">
      <c r="A108" s="56" t="s">
        <v>35</v>
      </c>
      <c r="B108" s="14">
        <v>24061600</v>
      </c>
      <c r="C108" s="38"/>
      <c r="D108" s="38"/>
      <c r="E108" s="38">
        <v>0</v>
      </c>
      <c r="F108" s="38">
        <v>0</v>
      </c>
      <c r="G108" s="57">
        <v>0</v>
      </c>
      <c r="H108" s="57">
        <v>0</v>
      </c>
      <c r="I108" s="58">
        <f t="shared" si="41"/>
        <v>0</v>
      </c>
      <c r="J108" s="58" t="e">
        <f t="shared" si="42"/>
        <v>#DIV/0!</v>
      </c>
      <c r="K108" s="58">
        <f t="shared" si="39"/>
        <v>0</v>
      </c>
      <c r="L108" s="58" t="e">
        <f t="shared" si="40"/>
        <v>#DIV/0!</v>
      </c>
    </row>
    <row r="109" spans="1:17" ht="76.8">
      <c r="A109" s="27" t="s">
        <v>36</v>
      </c>
      <c r="B109" s="14">
        <v>24062100</v>
      </c>
      <c r="C109" s="38">
        <v>8.5572499999999998</v>
      </c>
      <c r="D109" s="38"/>
      <c r="E109" s="38">
        <v>0</v>
      </c>
      <c r="F109" s="38">
        <v>30.302</v>
      </c>
      <c r="G109" s="39">
        <v>0</v>
      </c>
      <c r="H109" s="39">
        <v>1.4</v>
      </c>
      <c r="I109" s="42">
        <f t="shared" si="41"/>
        <v>1.4</v>
      </c>
      <c r="J109" s="42" t="e">
        <f t="shared" si="42"/>
        <v>#DIV/0!</v>
      </c>
      <c r="K109" s="42">
        <f t="shared" si="39"/>
        <v>-28.902000000000001</v>
      </c>
      <c r="L109" s="42">
        <f t="shared" si="40"/>
        <v>-95.379842914659093</v>
      </c>
    </row>
    <row r="110" spans="1:17" s="18" customFormat="1" ht="37.200000000000003">
      <c r="A110" s="26" t="s">
        <v>58</v>
      </c>
      <c r="B110" s="65">
        <v>24110000</v>
      </c>
      <c r="C110" s="36"/>
      <c r="D110" s="36"/>
      <c r="E110" s="36">
        <v>0</v>
      </c>
      <c r="F110" s="37">
        <f t="shared" ref="F110" si="44">F111</f>
        <v>0</v>
      </c>
      <c r="G110" s="37">
        <f>G111</f>
        <v>0</v>
      </c>
      <c r="H110" s="37">
        <f>H111</f>
        <v>0</v>
      </c>
      <c r="I110" s="43">
        <f t="shared" si="41"/>
        <v>0</v>
      </c>
      <c r="J110" s="43" t="e">
        <f t="shared" si="42"/>
        <v>#DIV/0!</v>
      </c>
      <c r="K110" s="43">
        <f t="shared" si="39"/>
        <v>0</v>
      </c>
      <c r="L110" s="43" t="e">
        <f t="shared" si="40"/>
        <v>#DIV/0!</v>
      </c>
    </row>
    <row r="111" spans="1:17" ht="96">
      <c r="A111" s="27" t="s">
        <v>37</v>
      </c>
      <c r="B111" s="14">
        <v>24110900</v>
      </c>
      <c r="C111" s="38"/>
      <c r="D111" s="38"/>
      <c r="E111" s="38">
        <v>0</v>
      </c>
      <c r="F111" s="38">
        <v>0</v>
      </c>
      <c r="G111" s="39">
        <v>0</v>
      </c>
      <c r="H111" s="39">
        <v>0</v>
      </c>
      <c r="I111" s="42">
        <f t="shared" si="41"/>
        <v>0</v>
      </c>
      <c r="J111" s="42" t="e">
        <f t="shared" si="42"/>
        <v>#DIV/0!</v>
      </c>
      <c r="K111" s="42">
        <f t="shared" si="39"/>
        <v>0</v>
      </c>
      <c r="L111" s="42" t="e">
        <f t="shared" si="40"/>
        <v>#DIV/0!</v>
      </c>
    </row>
    <row r="112" spans="1:17" ht="21">
      <c r="A112" s="26" t="s">
        <v>38</v>
      </c>
      <c r="B112" s="25" t="s">
        <v>39</v>
      </c>
      <c r="C112" s="37">
        <f>C113+C118</f>
        <v>7263.1638700000003</v>
      </c>
      <c r="D112" s="37">
        <f t="shared" ref="D112:E112" si="45">D113+D118</f>
        <v>1539.7310000000002</v>
      </c>
      <c r="E112" s="37">
        <f t="shared" si="45"/>
        <v>8716.9399999999987</v>
      </c>
      <c r="F112" s="37">
        <f>F113+F118</f>
        <v>10946.446</v>
      </c>
      <c r="G112" s="37">
        <f>G113+G118</f>
        <v>10025</v>
      </c>
      <c r="H112" s="37">
        <f>H113+H118</f>
        <v>10887.8</v>
      </c>
      <c r="I112" s="43">
        <f t="shared" si="41"/>
        <v>862.79999999999927</v>
      </c>
      <c r="J112" s="43">
        <f t="shared" si="42"/>
        <v>108.60648379052368</v>
      </c>
      <c r="K112" s="43">
        <f t="shared" si="39"/>
        <v>-58.64600000000064</v>
      </c>
      <c r="L112" s="43">
        <f t="shared" si="40"/>
        <v>-0.53575379625496566</v>
      </c>
    </row>
    <row r="113" spans="1:12" ht="57.6">
      <c r="A113" s="27" t="s">
        <v>0</v>
      </c>
      <c r="B113" s="14">
        <v>25010000</v>
      </c>
      <c r="C113" s="39">
        <f>SUM(C114:C117)</f>
        <v>1417.5168799999999</v>
      </c>
      <c r="D113" s="39">
        <f t="shared" ref="D113:E113" si="46">SUM(D114:D117)</f>
        <v>686.74300000000005</v>
      </c>
      <c r="E113" s="39">
        <f t="shared" si="46"/>
        <v>497.3</v>
      </c>
      <c r="F113" s="39">
        <f t="shared" ref="F113:H113" si="47">SUM(F114:F117)</f>
        <v>652.94600000000003</v>
      </c>
      <c r="G113" s="39">
        <f t="shared" si="47"/>
        <v>345.09999999999997</v>
      </c>
      <c r="H113" s="39">
        <f t="shared" si="47"/>
        <v>776.3</v>
      </c>
      <c r="I113" s="42">
        <f t="shared" si="41"/>
        <v>431.2</v>
      </c>
      <c r="J113" s="42">
        <f t="shared" si="42"/>
        <v>224.94929006085192</v>
      </c>
      <c r="K113" s="42">
        <f t="shared" si="39"/>
        <v>123.35399999999993</v>
      </c>
      <c r="L113" s="42">
        <f t="shared" si="40"/>
        <v>18.89191449216321</v>
      </c>
    </row>
    <row r="114" spans="1:12" s="19" customFormat="1" ht="57.6">
      <c r="A114" s="30" t="s">
        <v>40</v>
      </c>
      <c r="B114" s="31">
        <v>25010100</v>
      </c>
      <c r="C114" s="41">
        <v>1019.02703</v>
      </c>
      <c r="D114" s="73">
        <v>332.03899999999999</v>
      </c>
      <c r="E114" s="41">
        <v>2.9</v>
      </c>
      <c r="F114" s="41">
        <v>60.86</v>
      </c>
      <c r="G114" s="42">
        <v>107.5</v>
      </c>
      <c r="H114" s="42">
        <v>150.69999999999999</v>
      </c>
      <c r="I114" s="42">
        <f t="shared" si="41"/>
        <v>43.199999999999989</v>
      </c>
      <c r="J114" s="42">
        <f t="shared" si="42"/>
        <v>140.18604651162789</v>
      </c>
      <c r="K114" s="42">
        <f t="shared" si="39"/>
        <v>89.839999999999989</v>
      </c>
      <c r="L114" s="42">
        <f t="shared" si="40"/>
        <v>147.61748274728882</v>
      </c>
    </row>
    <row r="115" spans="1:12" s="19" customFormat="1" ht="38.4">
      <c r="A115" s="30" t="s">
        <v>41</v>
      </c>
      <c r="B115" s="31">
        <v>25010200</v>
      </c>
      <c r="C115" s="41">
        <v>0</v>
      </c>
      <c r="D115" s="73">
        <v>0</v>
      </c>
      <c r="E115" s="41">
        <v>0</v>
      </c>
      <c r="F115" s="41">
        <v>0</v>
      </c>
      <c r="G115" s="42">
        <v>0</v>
      </c>
      <c r="H115" s="42">
        <v>0</v>
      </c>
      <c r="I115" s="42">
        <f t="shared" si="41"/>
        <v>0</v>
      </c>
      <c r="J115" s="42" t="e">
        <f t="shared" si="42"/>
        <v>#DIV/0!</v>
      </c>
      <c r="K115" s="42">
        <f t="shared" si="39"/>
        <v>0</v>
      </c>
      <c r="L115" s="42" t="e">
        <f t="shared" si="40"/>
        <v>#DIV/0!</v>
      </c>
    </row>
    <row r="116" spans="1:12" s="19" customFormat="1" ht="76.8">
      <c r="A116" s="30" t="s">
        <v>135</v>
      </c>
      <c r="B116" s="31">
        <v>25010300</v>
      </c>
      <c r="C116" s="41">
        <v>380.83935000000002</v>
      </c>
      <c r="D116" s="73">
        <v>349.50400000000002</v>
      </c>
      <c r="E116" s="41">
        <v>478.1</v>
      </c>
      <c r="F116" s="41">
        <v>574.12800000000004</v>
      </c>
      <c r="G116" s="42">
        <v>237.4</v>
      </c>
      <c r="H116" s="42">
        <v>612.1</v>
      </c>
      <c r="I116" s="42">
        <f t="shared" si="41"/>
        <v>374.70000000000005</v>
      </c>
      <c r="J116" s="42">
        <f t="shared" si="42"/>
        <v>257.83487784330242</v>
      </c>
      <c r="K116" s="42">
        <f t="shared" si="39"/>
        <v>37.97199999999998</v>
      </c>
      <c r="L116" s="42">
        <f t="shared" si="40"/>
        <v>6.613856143577749</v>
      </c>
    </row>
    <row r="117" spans="1:12" s="19" customFormat="1" ht="57.6">
      <c r="A117" s="30" t="s">
        <v>42</v>
      </c>
      <c r="B117" s="31">
        <v>25010400</v>
      </c>
      <c r="C117" s="41">
        <v>17.650500000000001</v>
      </c>
      <c r="D117" s="73">
        <v>5.2</v>
      </c>
      <c r="E117" s="41">
        <v>16.3</v>
      </c>
      <c r="F117" s="41">
        <v>17.957999999999998</v>
      </c>
      <c r="G117" s="42">
        <v>0.2</v>
      </c>
      <c r="H117" s="42">
        <v>13.5</v>
      </c>
      <c r="I117" s="42">
        <f t="shared" si="41"/>
        <v>13.3</v>
      </c>
      <c r="J117" s="42">
        <f t="shared" si="42"/>
        <v>6750</v>
      </c>
      <c r="K117" s="42">
        <f t="shared" si="39"/>
        <v>-4.4579999999999984</v>
      </c>
      <c r="L117" s="42">
        <f t="shared" si="40"/>
        <v>-24.824590711660534</v>
      </c>
    </row>
    <row r="118" spans="1:12" ht="38.4">
      <c r="A118" s="27" t="s">
        <v>43</v>
      </c>
      <c r="B118" s="14">
        <v>25020000</v>
      </c>
      <c r="C118" s="39">
        <f>SUM(C119:C120)</f>
        <v>5845.6469900000002</v>
      </c>
      <c r="D118" s="39">
        <f t="shared" ref="D118:H118" si="48">SUM(D119:D120)</f>
        <v>852.98800000000006</v>
      </c>
      <c r="E118" s="39">
        <f t="shared" si="48"/>
        <v>8219.64</v>
      </c>
      <c r="F118" s="39">
        <f t="shared" si="48"/>
        <v>10293.5</v>
      </c>
      <c r="G118" s="39">
        <f t="shared" si="48"/>
        <v>9679.9</v>
      </c>
      <c r="H118" s="39">
        <f t="shared" si="48"/>
        <v>10111.5</v>
      </c>
      <c r="I118" s="42">
        <f t="shared" si="41"/>
        <v>431.60000000000036</v>
      </c>
      <c r="J118" s="42">
        <f t="shared" si="42"/>
        <v>104.45872374714615</v>
      </c>
      <c r="K118" s="42">
        <f t="shared" si="39"/>
        <v>-182</v>
      </c>
      <c r="L118" s="42">
        <f t="shared" si="40"/>
        <v>-1.7681060863651794</v>
      </c>
    </row>
    <row r="119" spans="1:12" s="19" customFormat="1" ht="21.6">
      <c r="A119" s="30" t="s">
        <v>44</v>
      </c>
      <c r="B119" s="31">
        <v>25020100</v>
      </c>
      <c r="C119" s="41">
        <v>5485.3392100000001</v>
      </c>
      <c r="D119" s="73">
        <v>383.6</v>
      </c>
      <c r="E119" s="41">
        <v>7557.19</v>
      </c>
      <c r="F119" s="41">
        <v>8991.6</v>
      </c>
      <c r="G119" s="42">
        <v>9066</v>
      </c>
      <c r="H119" s="42">
        <v>9066</v>
      </c>
      <c r="I119" s="42">
        <f t="shared" si="41"/>
        <v>0</v>
      </c>
      <c r="J119" s="42">
        <f t="shared" si="42"/>
        <v>100</v>
      </c>
      <c r="K119" s="42">
        <f t="shared" si="39"/>
        <v>74.399999999999636</v>
      </c>
      <c r="L119" s="42">
        <f t="shared" si="40"/>
        <v>0.82743894301347609</v>
      </c>
    </row>
    <row r="120" spans="1:12" s="19" customFormat="1" ht="76.8">
      <c r="A120" s="30" t="s">
        <v>45</v>
      </c>
      <c r="B120" s="31">
        <v>25020200</v>
      </c>
      <c r="C120" s="41">
        <v>360.30777999999998</v>
      </c>
      <c r="D120" s="73">
        <v>469.38799999999998</v>
      </c>
      <c r="E120" s="41">
        <v>662.45</v>
      </c>
      <c r="F120" s="41">
        <v>1301.9000000000001</v>
      </c>
      <c r="G120" s="42">
        <v>613.9</v>
      </c>
      <c r="H120" s="42">
        <v>1045.5</v>
      </c>
      <c r="I120" s="42">
        <f t="shared" si="41"/>
        <v>431.6</v>
      </c>
      <c r="J120" s="42">
        <f t="shared" si="42"/>
        <v>170.30460987131454</v>
      </c>
      <c r="K120" s="42">
        <f t="shared" si="39"/>
        <v>-256.40000000000009</v>
      </c>
      <c r="L120" s="42">
        <f t="shared" si="40"/>
        <v>-19.69429295644828</v>
      </c>
    </row>
    <row r="121" spans="1:12" s="18" customFormat="1" ht="55.8">
      <c r="A121" s="26" t="s">
        <v>142</v>
      </c>
      <c r="B121" s="25">
        <v>42000000</v>
      </c>
      <c r="C121" s="66">
        <f>C122</f>
        <v>0</v>
      </c>
      <c r="D121" s="66">
        <f t="shared" ref="D121:H121" si="49">D122</f>
        <v>0</v>
      </c>
      <c r="E121" s="66">
        <f t="shared" si="49"/>
        <v>0</v>
      </c>
      <c r="F121" s="66">
        <f t="shared" si="49"/>
        <v>0</v>
      </c>
      <c r="G121" s="66">
        <f t="shared" si="49"/>
        <v>0</v>
      </c>
      <c r="H121" s="66">
        <f t="shared" si="49"/>
        <v>0</v>
      </c>
      <c r="I121" s="43">
        <f t="shared" si="41"/>
        <v>0</v>
      </c>
      <c r="J121" s="43" t="e">
        <f t="shared" si="42"/>
        <v>#DIV/0!</v>
      </c>
      <c r="K121" s="43">
        <f t="shared" si="39"/>
        <v>0</v>
      </c>
      <c r="L121" s="43" t="e">
        <f t="shared" si="40"/>
        <v>#DIV/0!</v>
      </c>
    </row>
    <row r="122" spans="1:12" s="18" customFormat="1" ht="21.6">
      <c r="A122" s="27" t="s">
        <v>143</v>
      </c>
      <c r="B122" s="14" t="s">
        <v>144</v>
      </c>
      <c r="C122" s="66"/>
      <c r="D122" s="66">
        <v>0</v>
      </c>
      <c r="E122" s="66">
        <v>0</v>
      </c>
      <c r="F122" s="66">
        <v>0</v>
      </c>
      <c r="G122" s="37">
        <v>0</v>
      </c>
      <c r="H122" s="37">
        <v>0</v>
      </c>
      <c r="I122" s="42">
        <f t="shared" ref="I122" si="50">H122-G122</f>
        <v>0</v>
      </c>
      <c r="J122" s="42" t="e">
        <f t="shared" ref="J122" si="51">H122/G122*100</f>
        <v>#DIV/0!</v>
      </c>
      <c r="K122" s="42">
        <f t="shared" si="39"/>
        <v>0</v>
      </c>
      <c r="L122" s="42" t="e">
        <f t="shared" si="40"/>
        <v>#DIV/0!</v>
      </c>
    </row>
    <row r="123" spans="1:12" ht="74.400000000000006">
      <c r="A123" s="26" t="s">
        <v>46</v>
      </c>
      <c r="B123" s="25">
        <v>50110000</v>
      </c>
      <c r="C123" s="36"/>
      <c r="D123" s="36">
        <v>0</v>
      </c>
      <c r="E123" s="36">
        <v>0</v>
      </c>
      <c r="F123" s="36">
        <v>0</v>
      </c>
      <c r="G123" s="37">
        <v>0</v>
      </c>
      <c r="H123" s="37">
        <v>0</v>
      </c>
      <c r="I123" s="43">
        <f t="shared" si="41"/>
        <v>0</v>
      </c>
      <c r="J123" s="43" t="e">
        <f t="shared" si="42"/>
        <v>#DIV/0!</v>
      </c>
      <c r="K123" s="43">
        <f t="shared" si="39"/>
        <v>0</v>
      </c>
      <c r="L123" s="43" t="e">
        <f t="shared" si="40"/>
        <v>#DIV/0!</v>
      </c>
    </row>
    <row r="124" spans="1:12" ht="21">
      <c r="A124" s="28" t="s">
        <v>53</v>
      </c>
      <c r="B124" s="29"/>
      <c r="C124" s="52">
        <f>C125+C127+C128+C129</f>
        <v>0</v>
      </c>
      <c r="D124" s="52">
        <f t="shared" ref="D124:H124" si="52">D125+D127+D128+D129</f>
        <v>0</v>
      </c>
      <c r="E124" s="52">
        <f t="shared" si="52"/>
        <v>0</v>
      </c>
      <c r="F124" s="52">
        <f t="shared" si="52"/>
        <v>97.2</v>
      </c>
      <c r="G124" s="52">
        <f t="shared" si="52"/>
        <v>0</v>
      </c>
      <c r="H124" s="52">
        <f t="shared" si="52"/>
        <v>443.6</v>
      </c>
      <c r="I124" s="53">
        <f t="shared" si="41"/>
        <v>443.6</v>
      </c>
      <c r="J124" s="53" t="e">
        <f t="shared" si="42"/>
        <v>#DIV/0!</v>
      </c>
      <c r="K124" s="53">
        <f t="shared" si="39"/>
        <v>346.40000000000003</v>
      </c>
      <c r="L124" s="53">
        <f t="shared" si="40"/>
        <v>356.3786008230453</v>
      </c>
    </row>
    <row r="125" spans="1:12" ht="37.200000000000003">
      <c r="A125" s="26" t="s">
        <v>58</v>
      </c>
      <c r="B125" s="25">
        <v>24110000</v>
      </c>
      <c r="C125" s="54">
        <f>C126</f>
        <v>0</v>
      </c>
      <c r="D125" s="54">
        <v>0</v>
      </c>
      <c r="E125" s="54">
        <v>0</v>
      </c>
      <c r="F125" s="54">
        <f>F126</f>
        <v>0</v>
      </c>
      <c r="G125" s="54">
        <f>G126</f>
        <v>0</v>
      </c>
      <c r="H125" s="54">
        <f>H126</f>
        <v>0</v>
      </c>
      <c r="I125" s="55">
        <f t="shared" si="41"/>
        <v>0</v>
      </c>
      <c r="J125" s="55" t="e">
        <f t="shared" si="42"/>
        <v>#DIV/0!</v>
      </c>
      <c r="K125" s="55">
        <f t="shared" si="39"/>
        <v>0</v>
      </c>
      <c r="L125" s="55" t="e">
        <f t="shared" si="40"/>
        <v>#DIV/0!</v>
      </c>
    </row>
    <row r="126" spans="1:12" ht="57.6">
      <c r="A126" s="27" t="s">
        <v>90</v>
      </c>
      <c r="B126" s="14">
        <v>24110700</v>
      </c>
      <c r="C126" s="38">
        <v>0</v>
      </c>
      <c r="D126" s="38">
        <v>0</v>
      </c>
      <c r="E126" s="38">
        <v>0</v>
      </c>
      <c r="F126" s="38">
        <v>0</v>
      </c>
      <c r="G126" s="57">
        <v>0</v>
      </c>
      <c r="H126" s="57">
        <v>0</v>
      </c>
      <c r="I126" s="58">
        <f t="shared" si="41"/>
        <v>0</v>
      </c>
      <c r="J126" s="58" t="e">
        <f t="shared" si="42"/>
        <v>#DIV/0!</v>
      </c>
      <c r="K126" s="58">
        <f t="shared" si="39"/>
        <v>0</v>
      </c>
      <c r="L126" s="58" t="e">
        <f t="shared" si="40"/>
        <v>#DIV/0!</v>
      </c>
    </row>
    <row r="127" spans="1:12" ht="55.8">
      <c r="A127" s="26" t="s">
        <v>50</v>
      </c>
      <c r="B127" s="25">
        <v>24170000</v>
      </c>
      <c r="C127" s="36">
        <v>0</v>
      </c>
      <c r="D127" s="36">
        <v>0</v>
      </c>
      <c r="E127" s="36">
        <v>0</v>
      </c>
      <c r="F127" s="36">
        <v>0</v>
      </c>
      <c r="G127" s="54">
        <v>0</v>
      </c>
      <c r="H127" s="54">
        <v>0</v>
      </c>
      <c r="I127" s="55">
        <f t="shared" si="41"/>
        <v>0</v>
      </c>
      <c r="J127" s="55" t="e">
        <f t="shared" si="42"/>
        <v>#DIV/0!</v>
      </c>
      <c r="K127" s="55">
        <f t="shared" si="39"/>
        <v>0</v>
      </c>
      <c r="L127" s="55" t="e">
        <f t="shared" si="40"/>
        <v>#DIV/0!</v>
      </c>
    </row>
    <row r="128" spans="1:12" ht="55.8">
      <c r="A128" s="26" t="s">
        <v>120</v>
      </c>
      <c r="B128" s="25">
        <v>31030000</v>
      </c>
      <c r="C128" s="36">
        <v>0</v>
      </c>
      <c r="D128" s="36">
        <v>0</v>
      </c>
      <c r="E128" s="36">
        <v>0</v>
      </c>
      <c r="F128" s="36">
        <v>0</v>
      </c>
      <c r="G128" s="54">
        <v>0</v>
      </c>
      <c r="H128" s="54">
        <v>0</v>
      </c>
      <c r="I128" s="55">
        <f t="shared" si="41"/>
        <v>0</v>
      </c>
      <c r="J128" s="55" t="e">
        <f t="shared" si="42"/>
        <v>#DIV/0!</v>
      </c>
      <c r="K128" s="55">
        <f t="shared" si="39"/>
        <v>0</v>
      </c>
      <c r="L128" s="55" t="e">
        <f t="shared" si="40"/>
        <v>#DIV/0!</v>
      </c>
    </row>
    <row r="129" spans="1:12" ht="21">
      <c r="A129" s="26" t="s">
        <v>49</v>
      </c>
      <c r="B129" s="25">
        <v>33010000</v>
      </c>
      <c r="C129" s="54">
        <f>SUM(C130:C133)</f>
        <v>0</v>
      </c>
      <c r="D129" s="54">
        <v>0</v>
      </c>
      <c r="E129" s="54">
        <v>0</v>
      </c>
      <c r="F129" s="54">
        <f>SUM(F130:F133)</f>
        <v>97.2</v>
      </c>
      <c r="G129" s="54">
        <f>SUM(G130:G133)</f>
        <v>0</v>
      </c>
      <c r="H129" s="54">
        <f>SUM(H130:H133)</f>
        <v>443.6</v>
      </c>
      <c r="I129" s="55">
        <f t="shared" si="41"/>
        <v>443.6</v>
      </c>
      <c r="J129" s="55" t="e">
        <f t="shared" si="42"/>
        <v>#DIV/0!</v>
      </c>
      <c r="K129" s="55">
        <f t="shared" si="39"/>
        <v>346.40000000000003</v>
      </c>
      <c r="L129" s="55">
        <f t="shared" si="40"/>
        <v>356.3786008230453</v>
      </c>
    </row>
    <row r="130" spans="1:12" ht="115.2">
      <c r="A130" s="27" t="s">
        <v>136</v>
      </c>
      <c r="B130" s="14">
        <v>33010100</v>
      </c>
      <c r="C130" s="38">
        <v>0</v>
      </c>
      <c r="D130" s="38">
        <v>0</v>
      </c>
      <c r="E130" s="38">
        <v>0</v>
      </c>
      <c r="F130" s="38">
        <v>0</v>
      </c>
      <c r="G130" s="57">
        <v>0</v>
      </c>
      <c r="H130" s="57">
        <v>0</v>
      </c>
      <c r="I130" s="58">
        <f t="shared" si="41"/>
        <v>0</v>
      </c>
      <c r="J130" s="58" t="e">
        <f t="shared" si="42"/>
        <v>#DIV/0!</v>
      </c>
      <c r="K130" s="58">
        <f t="shared" si="39"/>
        <v>0</v>
      </c>
      <c r="L130" s="58" t="e">
        <f t="shared" si="40"/>
        <v>#DIV/0!</v>
      </c>
    </row>
    <row r="131" spans="1:12" ht="115.2">
      <c r="A131" s="27" t="s">
        <v>137</v>
      </c>
      <c r="B131" s="14" t="s">
        <v>117</v>
      </c>
      <c r="C131" s="38">
        <v>0</v>
      </c>
      <c r="D131" s="38">
        <v>0</v>
      </c>
      <c r="E131" s="38">
        <v>0</v>
      </c>
      <c r="F131" s="38">
        <v>0</v>
      </c>
      <c r="G131" s="57">
        <v>0</v>
      </c>
      <c r="H131" s="57">
        <v>0</v>
      </c>
      <c r="I131" s="58">
        <f t="shared" si="41"/>
        <v>0</v>
      </c>
      <c r="J131" s="58" t="e">
        <f t="shared" si="42"/>
        <v>#DIV/0!</v>
      </c>
      <c r="K131" s="58">
        <f t="shared" si="39"/>
        <v>0</v>
      </c>
      <c r="L131" s="58" t="e">
        <f t="shared" si="40"/>
        <v>#DIV/0!</v>
      </c>
    </row>
    <row r="132" spans="1:12" ht="96">
      <c r="A132" s="27" t="s">
        <v>55</v>
      </c>
      <c r="B132" s="14">
        <v>33010400</v>
      </c>
      <c r="C132" s="38">
        <v>0</v>
      </c>
      <c r="D132" s="38">
        <v>0</v>
      </c>
      <c r="E132" s="38">
        <v>0</v>
      </c>
      <c r="F132" s="38">
        <v>0</v>
      </c>
      <c r="G132" s="57">
        <v>0</v>
      </c>
      <c r="H132" s="57">
        <v>0</v>
      </c>
      <c r="I132" s="58">
        <f t="shared" si="41"/>
        <v>0</v>
      </c>
      <c r="J132" s="58" t="e">
        <f t="shared" si="42"/>
        <v>#DIV/0!</v>
      </c>
      <c r="K132" s="58">
        <f t="shared" si="39"/>
        <v>0</v>
      </c>
      <c r="L132" s="58" t="e">
        <f t="shared" si="40"/>
        <v>#DIV/0!</v>
      </c>
    </row>
    <row r="133" spans="1:12" ht="102.6" customHeight="1">
      <c r="A133" s="27" t="s">
        <v>118</v>
      </c>
      <c r="B133" s="14">
        <v>33010500</v>
      </c>
      <c r="C133" s="38">
        <v>0</v>
      </c>
      <c r="D133" s="38">
        <v>0</v>
      </c>
      <c r="E133" s="38">
        <v>0</v>
      </c>
      <c r="F133" s="38">
        <v>97.2</v>
      </c>
      <c r="G133" s="57">
        <v>0</v>
      </c>
      <c r="H133" s="57">
        <v>443.6</v>
      </c>
      <c r="I133" s="58">
        <f t="shared" si="41"/>
        <v>443.6</v>
      </c>
      <c r="J133" s="58" t="e">
        <f t="shared" si="42"/>
        <v>#DIV/0!</v>
      </c>
      <c r="K133" s="58">
        <f t="shared" si="39"/>
        <v>346.40000000000003</v>
      </c>
      <c r="L133" s="58">
        <f t="shared" si="40"/>
        <v>356.3786008230453</v>
      </c>
    </row>
    <row r="134" spans="1:12" ht="37.200000000000003">
      <c r="A134" s="28" t="s">
        <v>57</v>
      </c>
      <c r="B134" s="32">
        <v>90010100</v>
      </c>
      <c r="C134" s="40">
        <f>C99+C124</f>
        <v>13177.481299999999</v>
      </c>
      <c r="D134" s="40">
        <f>D99+D124</f>
        <v>9601.1689999999999</v>
      </c>
      <c r="E134" s="40">
        <f t="shared" ref="E134" si="53">E99+E124</f>
        <v>13838.239999999998</v>
      </c>
      <c r="F134" s="40">
        <f>F99+F124</f>
        <v>16566.641</v>
      </c>
      <c r="G134" s="40">
        <f>G99+G124</f>
        <v>15500</v>
      </c>
      <c r="H134" s="40">
        <f>H99+H124</f>
        <v>17362.399999999998</v>
      </c>
      <c r="I134" s="44">
        <f>H134-G134</f>
        <v>1862.3999999999978</v>
      </c>
      <c r="J134" s="44">
        <f>H134/G134*100</f>
        <v>112.01548387096774</v>
      </c>
      <c r="K134" s="44">
        <f t="shared" si="39"/>
        <v>795.7589999999982</v>
      </c>
      <c r="L134" s="44">
        <f t="shared" si="40"/>
        <v>4.8033816873317932</v>
      </c>
    </row>
    <row r="135" spans="1:12" ht="21">
      <c r="A135" s="28" t="s">
        <v>51</v>
      </c>
      <c r="B135" s="33"/>
      <c r="C135" s="40">
        <f>C97+C134</f>
        <v>102295.34685</v>
      </c>
      <c r="D135" s="40">
        <f t="shared" ref="D135:E135" si="54">D97+D134</f>
        <v>89497.7</v>
      </c>
      <c r="E135" s="40">
        <f t="shared" si="54"/>
        <v>122772.53999999998</v>
      </c>
      <c r="F135" s="40">
        <f>F97+F134</f>
        <v>149686.14100000003</v>
      </c>
      <c r="G135" s="40">
        <f>G97+G134</f>
        <v>165468.30000000002</v>
      </c>
      <c r="H135" s="40">
        <f>H97+H134</f>
        <v>170060.7</v>
      </c>
      <c r="I135" s="44">
        <f t="shared" si="41"/>
        <v>4592.3999999999942</v>
      </c>
      <c r="J135" s="44">
        <f t="shared" si="42"/>
        <v>102.7753956498012</v>
      </c>
      <c r="K135" s="44">
        <f t="shared" si="39"/>
        <v>20374.558999999979</v>
      </c>
      <c r="L135" s="44">
        <f t="shared" si="40"/>
        <v>13.611519987010666</v>
      </c>
    </row>
    <row r="136" spans="1:12" ht="21">
      <c r="A136" s="20"/>
      <c r="B136" s="21"/>
      <c r="C136" s="21"/>
      <c r="D136" s="21"/>
      <c r="E136" s="21"/>
      <c r="F136" s="21"/>
      <c r="G136" s="15"/>
      <c r="H136" s="15"/>
      <c r="I136" s="15"/>
      <c r="J136" s="15"/>
      <c r="K136" s="15"/>
      <c r="L136" s="15"/>
    </row>
    <row r="137" spans="1:12" ht="16.8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</row>
    <row r="138" spans="1:12" ht="19.2" customHeight="1">
      <c r="A138" s="35" t="s">
        <v>152</v>
      </c>
      <c r="B138" s="68"/>
      <c r="C138" s="68"/>
      <c r="D138" s="68"/>
      <c r="E138" s="68"/>
      <c r="F138" s="68"/>
      <c r="G138" s="90" t="s">
        <v>157</v>
      </c>
      <c r="H138" s="91"/>
      <c r="I138" s="91"/>
      <c r="J138" s="91"/>
      <c r="K138" s="91"/>
      <c r="L138" s="91"/>
    </row>
    <row r="139" spans="1:12" ht="20.399999999999999">
      <c r="A139" s="10"/>
      <c r="B139" s="10"/>
      <c r="C139" s="10"/>
      <c r="D139" s="10"/>
      <c r="E139" s="10"/>
      <c r="F139" s="10"/>
      <c r="G139" s="10"/>
      <c r="H139" s="60"/>
      <c r="I139" s="60"/>
      <c r="J139" s="60"/>
      <c r="K139" s="1"/>
      <c r="L139" s="2"/>
    </row>
    <row r="140" spans="1:12" s="23" customFormat="1"/>
  </sheetData>
  <mergeCells count="17">
    <mergeCell ref="J1:L1"/>
    <mergeCell ref="J2:L3"/>
    <mergeCell ref="G138:L138"/>
    <mergeCell ref="A10:L10"/>
    <mergeCell ref="A98:L98"/>
    <mergeCell ref="H7:H8"/>
    <mergeCell ref="I7:J7"/>
    <mergeCell ref="K7:L7"/>
    <mergeCell ref="A4:L4"/>
    <mergeCell ref="A5:L5"/>
    <mergeCell ref="A7:A8"/>
    <mergeCell ref="B7:B8"/>
    <mergeCell ref="G7:G8"/>
    <mergeCell ref="C7:C8"/>
    <mergeCell ref="F7:F8"/>
    <mergeCell ref="D7:D8"/>
    <mergeCell ref="E7:E8"/>
  </mergeCells>
  <phoneticPr fontId="14" type="noConversion"/>
  <printOptions horizontalCentered="1"/>
  <pageMargins left="0.15748031496062992" right="0.15748031496062992" top="0.31496062992125984" bottom="0.15748031496062992" header="0.15748031496062992" footer="0.15748031496062992"/>
  <pageSetup paperSize="9" scale="50" orientation="landscape" r:id="rId1"/>
  <headerFooter alignWithMargins="0"/>
  <rowBreaks count="6" manualBreakCount="6">
    <brk id="25" max="11" man="1"/>
    <brk id="42" max="11" man="1"/>
    <brk id="69" max="14" man="1"/>
    <brk id="84" max="14" man="1"/>
    <brk id="101" max="14" man="1"/>
    <brk id="12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Додаток 1дох громади</vt:lpstr>
      <vt:lpstr>'Додаток 1дох громади'!Заголовки_для_печати</vt:lpstr>
      <vt:lpstr>'Додаток 1дох громади'!Область_печати</vt:lpstr>
    </vt:vector>
  </TitlesOfParts>
  <Company>mfu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nik85246</dc:creator>
  <cp:lastModifiedBy>HP</cp:lastModifiedBy>
  <cp:lastPrinted>2026-01-22T08:45:23Z</cp:lastPrinted>
  <dcterms:created xsi:type="dcterms:W3CDTF">2005-11-09T12:25:28Z</dcterms:created>
  <dcterms:modified xsi:type="dcterms:W3CDTF">2026-01-22T08:46:13Z</dcterms:modified>
</cp:coreProperties>
</file>