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20" windowWidth="11475" windowHeight="4680"/>
  </bookViews>
  <sheets>
    <sheet name="Лист1" sheetId="1" r:id="rId1"/>
  </sheets>
  <definedNames>
    <definedName name="_xlnm.Print_Titles" localSheetId="0">Лист1!$8:$9</definedName>
    <definedName name="_xlnm.Print_Area" localSheetId="0">Лист1!$A$1:$H$212</definedName>
  </definedNames>
  <calcPr calcId="125725"/>
</workbook>
</file>

<file path=xl/calcChain.xml><?xml version="1.0" encoding="utf-8"?>
<calcChain xmlns="http://schemas.openxmlformats.org/spreadsheetml/2006/main">
  <c r="J28" i="1"/>
  <c r="I28"/>
  <c r="L28"/>
  <c r="G76"/>
  <c r="F76"/>
  <c r="F68"/>
  <c r="F158"/>
  <c r="F206" s="1"/>
  <c r="F144"/>
  <c r="F104"/>
  <c r="F92"/>
  <c r="F74"/>
  <c r="F200"/>
  <c r="F207"/>
  <c r="F204"/>
  <c r="F205"/>
  <c r="G205" s="1"/>
  <c r="E206"/>
  <c r="E205"/>
  <c r="E207"/>
  <c r="E204"/>
  <c r="E134"/>
  <c r="E104"/>
  <c r="G204"/>
  <c r="F20"/>
  <c r="G20" s="1"/>
  <c r="F16"/>
  <c r="E16"/>
  <c r="G134"/>
  <c r="F130"/>
  <c r="G130" s="1"/>
  <c r="E130"/>
  <c r="G144"/>
  <c r="F142"/>
  <c r="E142"/>
  <c r="G79"/>
  <c r="E76"/>
  <c r="E200"/>
  <c r="E22"/>
  <c r="E40"/>
  <c r="F202" l="1"/>
  <c r="G206"/>
  <c r="E202"/>
  <c r="G16"/>
  <c r="F140"/>
  <c r="F122"/>
  <c r="G122" s="1"/>
  <c r="E176"/>
  <c r="F112"/>
  <c r="E112"/>
  <c r="G194"/>
  <c r="F190"/>
  <c r="G190" s="1"/>
  <c r="E190"/>
  <c r="G182"/>
  <c r="F178"/>
  <c r="E178"/>
  <c r="F172"/>
  <c r="G152"/>
  <c r="F148"/>
  <c r="E148"/>
  <c r="G140"/>
  <c r="F136"/>
  <c r="E136"/>
  <c r="G128"/>
  <c r="F124"/>
  <c r="E124"/>
  <c r="G118"/>
  <c r="G116"/>
  <c r="G112"/>
  <c r="G110"/>
  <c r="F106"/>
  <c r="G106" s="1"/>
  <c r="E106"/>
  <c r="F10"/>
  <c r="E10"/>
  <c r="G86"/>
  <c r="F82"/>
  <c r="E82"/>
  <c r="G68"/>
  <c r="F64"/>
  <c r="E64"/>
  <c r="G38"/>
  <c r="F34"/>
  <c r="E34"/>
  <c r="G10"/>
  <c r="G32"/>
  <c r="F28"/>
  <c r="E28"/>
  <c r="G14"/>
  <c r="F184"/>
  <c r="E184"/>
  <c r="E166"/>
  <c r="F160"/>
  <c r="E160"/>
  <c r="F154"/>
  <c r="E154"/>
  <c r="G98"/>
  <c r="F94"/>
  <c r="G94" s="1"/>
  <c r="E94"/>
  <c r="E100"/>
  <c r="F70"/>
  <c r="F88"/>
  <c r="E70"/>
  <c r="F40"/>
  <c r="F46"/>
  <c r="E46"/>
  <c r="F22"/>
  <c r="G22" s="1"/>
  <c r="G34" l="1"/>
  <c r="G136"/>
  <c r="E172"/>
  <c r="G172" s="1"/>
  <c r="G176"/>
  <c r="G178"/>
  <c r="G148"/>
  <c r="G124"/>
  <c r="G82"/>
  <c r="G64"/>
  <c r="G28"/>
  <c r="G44"/>
  <c r="G50"/>
  <c r="G56"/>
  <c r="G62"/>
  <c r="G70"/>
  <c r="G74"/>
  <c r="G80"/>
  <c r="G104"/>
  <c r="G142"/>
  <c r="G146"/>
  <c r="G154"/>
  <c r="G158"/>
  <c r="G160"/>
  <c r="G164"/>
  <c r="G170"/>
  <c r="G184"/>
  <c r="G188"/>
  <c r="G200"/>
  <c r="K28" l="1"/>
  <c r="G40"/>
  <c r="F100"/>
  <c r="G100" s="1"/>
  <c r="F52"/>
  <c r="F58"/>
  <c r="G46"/>
  <c r="F166"/>
  <c r="G166" s="1"/>
  <c r="E88"/>
  <c r="E58"/>
  <c r="E52"/>
  <c r="F196"/>
  <c r="E196"/>
  <c r="G52" l="1"/>
  <c r="G196"/>
  <c r="G58"/>
  <c r="G26" l="1"/>
  <c r="G92" l="1"/>
  <c r="G88"/>
  <c r="G202" l="1"/>
</calcChain>
</file>

<file path=xl/sharedStrings.xml><?xml version="1.0" encoding="utf-8"?>
<sst xmlns="http://schemas.openxmlformats.org/spreadsheetml/2006/main" count="308" uniqueCount="94">
  <si>
    <t xml:space="preserve">№
з/п
</t>
  </si>
  <si>
    <t xml:space="preserve">Назва програми, 
рішення органу влади, яким вона затверджена, дата, №
</t>
  </si>
  <si>
    <t xml:space="preserve">Термін дії програми,
роки
</t>
  </si>
  <si>
    <t xml:space="preserve">Джерела 
фінансування
</t>
  </si>
  <si>
    <t xml:space="preserve">Затверджений обсяг фінан-сування </t>
  </si>
  <si>
    <t>Загальний обсяг,</t>
  </si>
  <si>
    <t>у т.ч.:</t>
  </si>
  <si>
    <t>Державний бюджет</t>
  </si>
  <si>
    <t>Обласний бюджет</t>
  </si>
  <si>
    <t>Місцевий бюджет</t>
  </si>
  <si>
    <t>Інші джерела</t>
  </si>
  <si>
    <t>Всього за програмами:</t>
  </si>
  <si>
    <t>2023-2025 роки</t>
  </si>
  <si>
    <t>забезпечення соціального захисту малозабезпечених верств населення та ін. мешканців громади, забезпечення пільгового перевезення окремих категорій громадян залізничним транспортом, забезпечення виплати компенсації фізичним особам, які надають соціальні послуги, соціальна підтримка дітей пільгової категорії</t>
  </si>
  <si>
    <t>організація відпрацювання порушниками  адміністративного стягнення у вигляді суспільно-корисних робіт та примусового стягнення заборгованості зі сплати аліментів в інтересах захисту прав та інтересів дітей</t>
  </si>
  <si>
    <t>зміцнення матеріально-технічної бази житлово-комунальних підприємств</t>
  </si>
  <si>
    <t>створення комфортних умов для мешканців громади</t>
  </si>
  <si>
    <t>запобігання і ліквідація надзвичайних ситуацій техногенного та природного характеру, та їх наслідків</t>
  </si>
  <si>
    <t>забезпечення належного функціонуванння закладів бюджетної сфери</t>
  </si>
  <si>
    <t>забезпечення надання екстреної медичної допомоги відповідно до затверджених Міністерством охорони здоров’я України протоколів і стандартів</t>
  </si>
  <si>
    <t>створення сприятливих умов для якісного виконання завдань, покладених на співробітників Служби безпеки України та зміцнення матеріально-технічної бази</t>
  </si>
  <si>
    <t xml:space="preserve">Кількісні та якісні показники оцінки 
ефективності виконання програми
(досягнуті результати виконання програми) 
</t>
  </si>
  <si>
    <t xml:space="preserve">  Загальний обсяг,</t>
  </si>
  <si>
    <t xml:space="preserve">підвищення рівня довіри населення до роботи правоохоронних органів, забезпечення громадського порядку та громадської безпеки на території Новопільської сільської ради шляхом здійснення узгоджених заходів із профілактики правопорушень, протидії злочинності, усунення причин і умов, що спричинили вчинення протиправних дій, а також поліпшення стану криміногенної ситуації на території Новопільської сільської ради </t>
  </si>
  <si>
    <t>забезпечення належних умов для якісного виконання завдань та підтримки високого рівня боєготовності військових частин Збройних Сил України для здійснення відсічі збройної агресії Російської Федерації проти України, забезпечення національної безпеки, усунення загрози небезпеки державній незалежності України, її територіальній цілісності</t>
  </si>
  <si>
    <t>створення умов для розвитку фізичної культури і спорту, зокрема вдосконалення відповідного організаційного та нормативно-правового механізму, залучення дітей та молоді до масового спорту, популяризації здорового способу життя та фізичної реабілітації; максимальної реалізації здібностей обдарованої молоді у дитячо-юнацькому спорті, спорті вищих досягнень та виховання її в дусі олімпізму</t>
  </si>
  <si>
    <t>створення умов для забезпечення прав і можливостей дітей з особливими освітніми потребами для здобуття ними якісної освіти з урахуванням їхніх індивідуальних потреб, можливостей, здібностей та інтересів; створення умов для здобуття освіти шляхом забезпечення розумного пристосування та універсального дизайну; подальша успішна участь дітей з особливими потребами в житті суспільства; підвищення рівня використання в навчальному процесі спеціальних засобів корекції</t>
  </si>
  <si>
    <t>підвищення рівня довіри населення до роботи правоохоронних органів, забезпечення громадського порядку та громадської безпеки на території Новопільської сільської ради шляхом здійснення заходів із профілактики правопорушень, протидії злочинності, усунення причин і умов, що спричинили вчинення протиправних дій, та поліпшення стану криміногенної ситуації в громаді</t>
  </si>
  <si>
    <t>забезпечення реалізації прав і задоволення потреб ВПО, поліпшення умов їхньої життєдіяльності, створення фінансових, організаційно-правових і технічних механізмів для забезпечення комфортного соціального клімату й досягнення позитивних зрушень щодо рівня та якості життя населення, сприяння подальшій інтеграції ВПО через усунення перешкод у реалізації їх прав та основоположних свобод, забезпечення повного доступу до адміністративних, соціальних, культурних та інших послуг</t>
  </si>
  <si>
    <t>реалізація комплексу взаємопов’язаних завдань і заходів, що спрямовані на розв’язання найважливіших проблем у сфері соціального захисту військовослужбовців у період запровадження воєнного стану в Україні, ветеранів війни,сімей загиблих (померлих, зниклих безвісти за особливих обставин) Захисників і Захисниць України, підтримання їх належного морально-психологічного стану, поліпшення ефективності взаємодії місцевих органів виконавчої влади та органів місцевого самоврядування із громадськими об’єднаннями, іншими юридичними особами у сфері підтримки зазначених категорій осіб, створення у суспільстві атмосфери співчуття, підтримки та поважного ставлення до членів сімей загиблих</t>
  </si>
  <si>
    <t>2024 - 2025 роки</t>
  </si>
  <si>
    <t>2025 - 2027 роки</t>
  </si>
  <si>
    <t>2022 - 2025 роки</t>
  </si>
  <si>
    <t>2024 - 2026 роки</t>
  </si>
  <si>
    <t>Програма організації суспільно-корисних робіт для порушників, на яких судом накладено адміністративне стягнення у вигляді виконання суспільно-корисних робіт по Новопільській сільській раді на 2025 - 2027 роки  від 16.12.2024   №2702-XLV/VIII</t>
  </si>
  <si>
    <t>2025 рік</t>
  </si>
  <si>
    <t>Програма надання фінансової підтримки та внесків до статутних капіталів комунальних підприємств Новопільської сільської ради на 2025 рік від  16.12.2024 №2699-XLV/VIII</t>
  </si>
  <si>
    <t xml:space="preserve">Програма благоустрою населених пунктів Новопільської сільської ради на 2024-2026 роки  від 15.12.2023 №2176-XXXIII/VIII
</t>
  </si>
  <si>
    <t>2023 - 2025 роки</t>
  </si>
  <si>
    <t>Програму створення, накопичення та використання місцевих матеріальних резервів для запобігання і ліквідації наслідків надзвичайних ситуацій на території Новопільської сільської ради на 2025 - 2027 роки  від 16.12.2024  №2689-XLV/VIII</t>
  </si>
  <si>
    <t>Програма надання інших субвенцій з бюджету Новопільської сільської ради на 2025 рік  від 16.12.2024 №2691-XLV/VIII</t>
  </si>
  <si>
    <t>Програма захисту прав дітей та розвитку сімейних форм виховання на території Новопільської сільської ради на 2025 - 2027 роки  від 16.12.202 №2695-XLV/VIII</t>
  </si>
  <si>
    <t>Програма з проведення капітальних та поточних ремонтів підвальних приміщень по об’єктам комунальної власності Новопільської сільської ради на 2025 рік  від 18.03.2025 №2851-XLVIII/VIII</t>
  </si>
  <si>
    <t>Програма утримання та ремонту автомобільних доріг загального користування, у тому числі місцевого значення та вулиць і доріг комунальної власності Новопільської сільської ради на 2023 - 2025 роки  від 12.05.2023 №1917-XXV/VIII</t>
  </si>
  <si>
    <t>Програма «Поліпшення технічного стану санітарних автомобілів екстреної медичної допомоги, що працюють   на території Новопільської сільської територіальної громади Криворізького району  Дніпропетровської області на 2025 рік»  від 16.12.2024  №2687-XLV/VIII</t>
  </si>
  <si>
    <t xml:space="preserve">Програма забезпечення громадського порядку та громадської безпеки «Поліцейський офіцер громади» на території Новопільської сільської ради Криворізького району Дніпропетровської області на 2025 - 2027 роки  від 18.03.2025 №2859-ХLVIII/VIII </t>
  </si>
  <si>
    <t>Програма «Фінансова підтримка  військовим частинам  Збройних сил України на 2023 - 2025 роки» від  03.08.2023 №2025-XXVIII/VIII</t>
  </si>
  <si>
    <t xml:space="preserve">Програма «Організація безкоштовного харчування у закладах загальної середньої та дошкільної освіти Новопільської сільської ради на 2024-2025 роки»  від 06.11.2024 №2603-XLII/VIII
</t>
  </si>
  <si>
    <t>Програма розвитку культури та бібліотечної справи у Новопільській сільській раді на 2025 - 2027 роки  від 16.12.2024  №2682-XLV/VIII</t>
  </si>
  <si>
    <t>2024 - 2028 роки</t>
  </si>
  <si>
    <t>Програма розвитку фізичної культури і спорту в Новопільській сільській раді на 2022-2025 рік  від 23.12.2021 №1342-XVI/VIII</t>
  </si>
  <si>
    <t>Програма фінансового забезпечення діяльності комунального закладу «Центр надання соціальних послуг» Новопільської сільської ради на 2025 рік  від 16.12.2024  №2679-XLV/VIII</t>
  </si>
  <si>
    <t xml:space="preserve">забезпечення державних гарантій у сфері надання соціальних послуг, спрямованих на профілактику складних життєвих обставин, подолання або мінімізацію їх негативних наслідків, особам/сім'ям, які перебувають у складних життєвих обставинах; покращення доступу мешканців територіальної громади до соціальних послуг належної якості, які надаються відповідно до потреб населення громади та державних стандартів  соціальних послуг; створення умов для забезпечення надання базових та допоміжних соціальних послуг вразливим групам населення громади, відповідно до їх потреб та державних стандартів, шляхом зміцнення кадрового, фінансового потенціалу надавача соціальних послуг комунального закладу «Центр надання соціальних послуг» Новопільської сільської ради
</t>
  </si>
  <si>
    <t>Програма з охорони та збереження об’єктів культурної спадщини на території Новопільської сільської ради на 2024 - 2028 роки  від 26.06.2024 №2386-ХХХVІІ/VІІІ</t>
  </si>
  <si>
    <t>Програми забезпечення всебічного розвитку і функціонування української мови як державної в галузі «Культура» на 2023-2025 роки в Новопільській сільській раді  від 15.12.2022 №1787-XXII/VIII</t>
  </si>
  <si>
    <t>Програми розвитку соціальних послуг в Новопільській сільській територіальній громаді на 2025-2027 роки від  16.12.2024 №2678-XLV/VIII</t>
  </si>
  <si>
    <t>забезпечення захисту прав дитини, яка через складні життєві обставини тимчасово не може проживати разом з батьками/законними представниками, надання їй та її сім’ї послуг, спрямованих на повернення у сім’ю відповідно до найкращих інтересів дитини. Програма дозволить патронатним вихователям, у разі затримки виплат державної соціальної допомоги, задовольнити потреби дитини, влаштованої до патронатної сім’ї, підвищить рівень здійснення соціального захисту дітей, які перебувають у складних життєвих обставинах, забезпечить право дітей на догляд, виховання в безпечному та сприятливому сімейному середовищі.</t>
  </si>
  <si>
    <t>приведення у готовність підвальних приміщень під укриття у закладах дошкільної та загальної середньої освіти, культури та інших будівлях  комунальної власності Новопільської сільської ради у придатність до використання, створення умов для ефективного використання сил та засобів цивільного захисту учасників освітнього процесу</t>
  </si>
  <si>
    <t>ліквідація незадовільних умов руху автотранспорту, у тому числі маршрутів загального користування на аварійних ділянках шляхом проведення на них ремонтних робіт;  покращення транспортного, пішохідного зв’язку та безпеки дорожнього руху, експлуатаційного стану доріг і вулиць комунальної власності</t>
  </si>
  <si>
    <t>збереження здоров’я та формування здорового способу життя у підростаючого покоління</t>
  </si>
  <si>
    <t>забезпечення належного рівня охорони, розвитку й збереження історико-культурного середовища Новопільської сільської ради шляхом раціонального використання культурної спадщини; здійснення дієвого контролю за дотриманням вимог чинного законодавства України у сфері охорони нерухомих об’єктів культурної спадщини</t>
  </si>
  <si>
    <t xml:space="preserve">Програма забезпечення національної безпеки в Новопільській сільській територіальній громаді на 2023 - 2025 роки від  27.02.2023 №1871-XXIV/VIII
</t>
  </si>
  <si>
    <t>Екологічна програма Новопільської сільської ради на 2024 - 2025 роки  від 15.12.2023 №2177-XXXIII/VIII</t>
  </si>
  <si>
    <t>Програма підтримки внутрішньо переміщених осіб Новопільської сільської територіальної громади на 2024 - 2026 роки  від 15.12.2023  №2168-XXXIII/VIII</t>
  </si>
  <si>
    <t>Програма соціального захисту та підтримки ветеранів війни, військовослужбовців та членів їх сімей  Новопільської сільської територіальної громади на 2024 – 2026 роки від  15.12.2023 №2167-XXXIII/VIII</t>
  </si>
  <si>
    <t>Програма соціального захисту населення Новопільської сільської ради на 2022 - 2025 роки від  23.12.2021 №1337-XVI/VIII</t>
  </si>
  <si>
    <t>Програма надання поворотної фінансової допомоги (резервних коштів), що виплачується патронатним вихователям до моменту отримання державної соціальної допомоги на 2025 - 2027 роки  від 16.12.2024 №2694-XLV/VIII</t>
  </si>
  <si>
    <t>Програма відзначення, заохочення та вшанування громадян, яким присвоєно звання «Почесний громадянин Новопільської сільської територіальної громади» та які нагороджені іншими заохочувальними відзнакам Новопільського сільського голови на 2025 - 2027 роки»  від 18.03.2025 №2867-XLVIII/VIII</t>
  </si>
  <si>
    <t>надання фінансової підтримки КП "КЦРЛ" Новопільської сільської ради, КНП "ПМСД" Новопільської сільської ради" для ефективного функціонування системи надання населенню доступної і високоякісної первинної медико - санітарної та вторинної спеціалізованої медичної допомоги населенню</t>
  </si>
  <si>
    <t>Програма забезпечення громадського порядку та громадської безпеки на території Новопільської сільської ради на 2024 - 2025 роки  від 07.03.2024 №2258-XXXV/VIII</t>
  </si>
  <si>
    <t>забезпечення повноцінного відпочинку та оздоровлення дітей і молоді, створення належних умов для освітньої, культурно-виховної, фізкультурно-оздоровчої та спортивної роботи, якісного медичного обслуговування і харчування</t>
  </si>
  <si>
    <t>забезпечення додержання конституційних гарантій щодо всебічного розвитку та функціонування української мови як державної</t>
  </si>
  <si>
    <t>відзначення та заохочення громадян, що користуються авторитетом і повагою у жителів Новопільської сільської територіальної громади завдяки особистому внеску у розвиток громади у різних сферах діяльності, забезпечення створення позитивного іміджу територіальної громади, популяризації її економічного і культурного потенціалу; вшанування видатних людей, трудових колективів підприємств, установ, організацій та нагородження їх відзнаками за значний внесок у розвиток громади, вагомі трудові досягнення, активну участь у вихованні підростаючого покоління, благодійну діяльність; формування у громадян високої національної свідомості, почуття гідності та патріотизму; стимулювання професійного зростання, підвищення мотивації до праці, участі у громадсько-політичному житті</t>
  </si>
  <si>
    <t>забезпечення оптимального функціонування цілісної системи захисту дітей на території Новопільської сільської ради, забезпечення прав, свобод і законних інтересів дітей, запобігання бездоглядності та вчинення ними правопорушень, усунення їх причин, розвиток сімейних форм виховання дітей-сиріт та дітей, позбавлених батьківського піклування, створення умов для реалізації права кожної дитини на виховання у сім’ї</t>
  </si>
  <si>
    <t>вдосконалення та посилення рівня надання соціальних послуг, сприяння підвищенню рівня життя вразливих та соціально незахищених верств населення шляхом їх соціальної підтримки, вирішення питань соціально-побутового та медичного обслуговування громадян, які перебувають у складних життєвих обставинах, забезпечення технічними та іншими засобами реабілітації</t>
  </si>
  <si>
    <t xml:space="preserve">забезпечення продовження позитивних тенденцій розвитку новоствореної громади для покращення рівня життя і добробуту населення шляхом, забезпечення економічного та фінансового зростання, складовими якого є збільшення обсягів інвестицій, створення умов для розвитку підприємництва,  збільшення грошових доходів та підвищення економічної активності, забезпечення зайнятості населення, підтримка його найуразливіших верств, забезпечення безпеки життєдіяльності мешканців громади, доступ до якісних освітніх, медичних, соціальних послуг,  підтримка сім’ї, дітей та молоді, захист прав і свобод громадян, зміцнення законності та правопорядку, ефективне використання внутрішнього природно-ресурсного потенціалу, формування позитивного іміджу громади, забезпечення якості та загальної доступності до публічних послуг, стимулювання культурного розвитку,  створення умов для захисту населення від надзвичайних ситуацій
</t>
  </si>
  <si>
    <t>Новопільської сільськщї територіальної громади</t>
  </si>
  <si>
    <t xml:space="preserve">Фактично використано коштів 
у 2025 році
</t>
  </si>
  <si>
    <t>Програма цивільного захисту населення і територій від надзвичайних ситуацій техногенного та природного характеру, забезпечення пожежної безпеки Новопільської сільської ради на 2024-2028 роки від  07.03.2024 №2256-XXXV/VIII</t>
  </si>
  <si>
    <t>2025 - 2028 роки</t>
  </si>
  <si>
    <t>Програма надання підтримки особам з особливими освітніми потребами, які навчаються у інклюзивних класах закладів загальної середньої освіти Новопільської сільської ради на 2024 - 2026 роки  від  07.03.2024 №2262-XXXV/VIII</t>
  </si>
  <si>
    <t>Програма соціально-економічного та культурного розвитку Новопільської сільської ради на 2024-2025 роки  від 15.12.2023  №2188 -XXXIII/VIII</t>
  </si>
  <si>
    <t>Комплексна програма оздоровлення та відпочинку дітей і молоді  Новопільської сільській раді на 2025 – 2027 роки від  16.12.2024 №2693-XLV/VIII</t>
  </si>
  <si>
    <t>Програма розвитку місцевого самоврядування у Новопільській сільській територіальній громаді на 2025-2028 роки  від 17.11.2025 №3198-LV/VIII</t>
  </si>
  <si>
    <t>Програма фінансової підтримки закладів охорони здоров’я та надання медичних послуг понад обсяг, передбачений програмою державних гарантій медичного обслуговування населення на 2024 - 2025 роки  від 15.12.2023 № 2165-XXXIII/VIII</t>
  </si>
  <si>
    <t>захист населення і території сільської ради від НС техногенного та природного характеру в мирний час і в особливий період, запобігання виникненню можливих НС і мінімізації їх наслідків, створенню безпечних умов роботи особового складу 3-го Державного пожежно-рятувального загону ГУ ДСНС України у Дніпропетровській області</t>
  </si>
  <si>
    <t xml:space="preserve">підвищення якості надання адміністративних та громадських послуг населенню об'єднаної територіальної громади, поліпшення екологічного стану, збереження культурних традицій;
- створення належних умов для виконання сільською радою, виконавчим комітетом сільської ради  власних та делегованих повноважень;
- підвищення рівня фахової підготовки посадових осіб органів місцевого самоврядування
</t>
  </si>
  <si>
    <r>
      <rPr>
        <b/>
        <sz val="14"/>
        <color theme="1"/>
        <rFont val="Times New Roman"/>
        <family val="1"/>
        <charset val="204"/>
      </rPr>
      <t xml:space="preserve">Додаток 3   </t>
    </r>
    <r>
      <rPr>
        <sz val="14"/>
        <color theme="1"/>
        <rFont val="Times New Roman"/>
        <family val="1"/>
        <charset val="204"/>
      </rPr>
      <t xml:space="preserve">                                                                                               до пояснювальної записки щодо виконання бюджеу Новопільської сільської територіальної громади за 2025 рік</t>
    </r>
  </si>
  <si>
    <t xml:space="preserve">Звіт про хід виконання місцевих  цільових програм за  2025 рік
</t>
  </si>
  <si>
    <t>Начальник фінансового управління                                                                                                                                                                                                     Лілія КУЧМА</t>
  </si>
  <si>
    <t>створення умов для забезпечення екологічної безпеки Новопільської сільської територіальної громади за рахунок поліпшення якості навколишнього середовища та, відповідно, якості життя, створення позитивного іміджу та його сталого розвитку, популяризація екологічно свідомого образу життя, зниження захворюваності від екологічних чинників, досягнення гармонії взаємодії суспільства і природи</t>
  </si>
  <si>
    <t>створення економічних та організаційних умов для подальшого збереження і розвитку культури, мистецтва та дозвілля громади, розвиток бібліотечної справи; проведення святкових заходів</t>
  </si>
  <si>
    <t>%                                         виконання</t>
  </si>
  <si>
    <t>Обсяг фінансування Програми у 2025 році, тис. грн</t>
  </si>
</sst>
</file>

<file path=xl/styles.xml><?xml version="1.0" encoding="utf-8"?>
<styleSheet xmlns="http://schemas.openxmlformats.org/spreadsheetml/2006/main">
  <numFmts count="1">
    <numFmt numFmtId="164" formatCode="#,##0.000"/>
  </numFmts>
  <fonts count="23">
    <font>
      <sz val="10"/>
      <color theme="1"/>
      <name val="Calibri"/>
      <family val="2"/>
      <charset val="204"/>
      <scheme val="minor"/>
    </font>
    <font>
      <sz val="12"/>
      <color theme="1"/>
      <name val="Times New Roman"/>
      <family val="1"/>
      <charset val="204"/>
    </font>
    <font>
      <sz val="11"/>
      <color theme="1"/>
      <name val="Times New Roman"/>
      <family val="1"/>
      <charset val="204"/>
    </font>
    <font>
      <b/>
      <sz val="14"/>
      <color theme="1"/>
      <name val="Times New Roman"/>
      <family val="1"/>
      <charset val="204"/>
    </font>
    <font>
      <b/>
      <i/>
      <sz val="12"/>
      <color theme="1"/>
      <name val="Times New Roman"/>
      <family val="1"/>
      <charset val="204"/>
    </font>
    <font>
      <b/>
      <sz val="12"/>
      <color theme="1"/>
      <name val="Calibri"/>
      <family val="2"/>
      <charset val="204"/>
      <scheme val="minor"/>
    </font>
    <font>
      <sz val="13"/>
      <color theme="1"/>
      <name val="Times New Roman"/>
      <family val="1"/>
      <charset val="204"/>
    </font>
    <font>
      <b/>
      <sz val="13"/>
      <color theme="1"/>
      <name val="Times New Roman"/>
      <family val="1"/>
      <charset val="204"/>
    </font>
    <font>
      <sz val="13"/>
      <color theme="1"/>
      <name val="Calibri"/>
      <family val="2"/>
      <charset val="204"/>
      <scheme val="minor"/>
    </font>
    <font>
      <b/>
      <i/>
      <sz val="13"/>
      <color theme="1"/>
      <name val="Times New Roman"/>
      <family val="1"/>
      <charset val="204"/>
    </font>
    <font>
      <sz val="14"/>
      <color theme="1"/>
      <name val="Calibri"/>
      <family val="2"/>
      <charset val="204"/>
      <scheme val="minor"/>
    </font>
    <font>
      <b/>
      <sz val="16"/>
      <color theme="1"/>
      <name val="Times New Roman"/>
      <family val="1"/>
      <charset val="204"/>
    </font>
    <font>
      <sz val="14"/>
      <color theme="1"/>
      <name val="Times New Roman"/>
      <family val="1"/>
      <charset val="204"/>
    </font>
    <font>
      <b/>
      <sz val="14"/>
      <name val="Times New Roman"/>
      <family val="1"/>
      <charset val="204"/>
    </font>
    <font>
      <sz val="14"/>
      <name val="Times New Roman"/>
      <family val="1"/>
      <charset val="204"/>
    </font>
    <font>
      <sz val="14"/>
      <color rgb="FFFF0000"/>
      <name val="Times New Roman"/>
      <family val="1"/>
      <charset val="204"/>
    </font>
    <font>
      <sz val="14"/>
      <color rgb="FF00B050"/>
      <name val="Times New Roman"/>
      <family val="1"/>
      <charset val="204"/>
    </font>
    <font>
      <b/>
      <i/>
      <sz val="14"/>
      <color theme="1"/>
      <name val="Times New Roman"/>
      <family val="1"/>
      <charset val="204"/>
    </font>
    <font>
      <sz val="13.5"/>
      <color theme="1"/>
      <name val="Times New Roman"/>
      <family val="1"/>
      <charset val="204"/>
    </font>
    <font>
      <sz val="13.5"/>
      <color theme="1"/>
      <name val="Calibri"/>
      <family val="2"/>
      <charset val="204"/>
      <scheme val="minor"/>
    </font>
    <font>
      <sz val="13.5"/>
      <name val="Times New Roman"/>
      <family val="1"/>
      <charset val="204"/>
    </font>
    <font>
      <b/>
      <sz val="20"/>
      <color theme="1"/>
      <name val="Times New Roman"/>
      <family val="1"/>
      <charset val="204"/>
    </font>
    <font>
      <sz val="20"/>
      <color theme="1"/>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19">
    <xf numFmtId="0" fontId="0" fillId="0" borderId="0" xfId="0"/>
    <xf numFmtId="0" fontId="1" fillId="0" borderId="0" xfId="0" applyFont="1"/>
    <xf numFmtId="0" fontId="1" fillId="0" borderId="0" xfId="0" applyFont="1" applyAlignment="1">
      <alignment horizontal="center" vertical="center"/>
    </xf>
    <xf numFmtId="0" fontId="4" fillId="0" borderId="0" xfId="0" applyFont="1"/>
    <xf numFmtId="0" fontId="5" fillId="0" borderId="0" xfId="0" applyFont="1" applyAlignment="1">
      <alignment horizontal="left" wrapText="1"/>
    </xf>
    <xf numFmtId="0" fontId="1" fillId="0" borderId="0" xfId="0" applyFont="1" applyAlignment="1">
      <alignment horizontal="left"/>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vertical="top" wrapText="1"/>
    </xf>
    <xf numFmtId="0" fontId="6" fillId="0" borderId="1" xfId="0" applyFont="1" applyBorder="1" applyAlignment="1">
      <alignment vertical="top" wrapText="1"/>
    </xf>
    <xf numFmtId="0" fontId="7" fillId="0" borderId="0" xfId="0" applyFont="1" applyBorder="1" applyAlignment="1">
      <alignment horizontal="center" vertical="center"/>
    </xf>
    <xf numFmtId="0" fontId="9" fillId="0" borderId="0" xfId="0" applyFont="1" applyBorder="1" applyAlignment="1">
      <alignment vertical="top" wrapText="1"/>
    </xf>
    <xf numFmtId="0" fontId="4" fillId="0" borderId="0" xfId="0" applyFont="1" applyBorder="1" applyAlignment="1">
      <alignment horizontal="left"/>
    </xf>
    <xf numFmtId="0" fontId="7" fillId="0" borderId="1" xfId="0" applyFont="1" applyBorder="1" applyAlignment="1">
      <alignment horizontal="center" vertical="top" wrapText="1"/>
    </xf>
    <xf numFmtId="4" fontId="12" fillId="0" borderId="0" xfId="0" applyNumberFormat="1" applyFont="1"/>
    <xf numFmtId="4" fontId="12" fillId="0" borderId="0" xfId="0" applyNumberFormat="1" applyFont="1" applyAlignment="1">
      <alignment horizontal="center" vertical="center"/>
    </xf>
    <xf numFmtId="4" fontId="17" fillId="2" borderId="0" xfId="0" applyNumberFormat="1" applyFont="1" applyFill="1" applyBorder="1" applyAlignment="1">
      <alignment horizontal="center" vertical="center"/>
    </xf>
    <xf numFmtId="4" fontId="17" fillId="2" borderId="0" xfId="0" applyNumberFormat="1" applyFont="1" applyFill="1" applyBorder="1" applyAlignment="1">
      <alignment horizontal="right" vertical="center"/>
    </xf>
    <xf numFmtId="4" fontId="12" fillId="0" borderId="0" xfId="0" applyNumberFormat="1" applyFont="1" applyAlignment="1">
      <alignment horizontal="right"/>
    </xf>
    <xf numFmtId="164" fontId="17" fillId="2" borderId="0" xfId="0" applyNumberFormat="1" applyFont="1" applyFill="1" applyBorder="1" applyAlignment="1">
      <alignment horizontal="right" vertical="center"/>
    </xf>
    <xf numFmtId="164" fontId="15" fillId="0" borderId="0" xfId="0" applyNumberFormat="1" applyFont="1"/>
    <xf numFmtId="0" fontId="12" fillId="0" borderId="0" xfId="0" applyFont="1" applyAlignment="1">
      <alignment horizontal="left" vertical="center" wrapText="1"/>
    </xf>
    <xf numFmtId="4" fontId="17" fillId="0" borderId="0" xfId="0" applyNumberFormat="1" applyFont="1" applyBorder="1" applyAlignment="1">
      <alignment horizontal="center" vertical="center"/>
    </xf>
    <xf numFmtId="4" fontId="1" fillId="0" borderId="0" xfId="0" applyNumberFormat="1" applyFont="1"/>
    <xf numFmtId="2" fontId="6" fillId="0" borderId="2" xfId="0" applyNumberFormat="1" applyFont="1" applyBorder="1" applyAlignment="1">
      <alignment horizontal="center" vertical="center" wrapText="1"/>
    </xf>
    <xf numFmtId="164" fontId="12" fillId="0" borderId="0" xfId="0" applyNumberFormat="1" applyFont="1" applyAlignment="1">
      <alignment horizontal="left" wrapText="1"/>
    </xf>
    <xf numFmtId="164" fontId="12" fillId="0" borderId="0" xfId="0" applyNumberFormat="1" applyFont="1" applyAlignment="1">
      <alignment horizontal="left"/>
    </xf>
    <xf numFmtId="0" fontId="0" fillId="0" borderId="0" xfId="0" applyAlignment="1">
      <alignment horizontal="left"/>
    </xf>
    <xf numFmtId="4" fontId="13" fillId="0" borderId="6" xfId="0" applyNumberFormat="1" applyFont="1" applyFill="1" applyBorder="1" applyAlignment="1">
      <alignment horizontal="center" vertical="center"/>
    </xf>
    <xf numFmtId="4" fontId="3" fillId="0" borderId="6" xfId="0" applyNumberFormat="1" applyFont="1" applyFill="1" applyBorder="1" applyAlignment="1">
      <alignment horizontal="center" vertical="center"/>
    </xf>
    <xf numFmtId="4" fontId="14" fillId="0" borderId="6" xfId="0" applyNumberFormat="1" applyFont="1" applyFill="1" applyBorder="1"/>
    <xf numFmtId="4" fontId="15" fillId="0" borderId="1" xfId="0" applyNumberFormat="1" applyFont="1" applyFill="1" applyBorder="1" applyAlignment="1">
      <alignment horizontal="center" vertical="center"/>
    </xf>
    <xf numFmtId="4" fontId="14" fillId="0" borderId="6" xfId="0" applyNumberFormat="1" applyFont="1" applyFill="1" applyBorder="1" applyAlignment="1">
      <alignment horizontal="center" vertical="center"/>
    </xf>
    <xf numFmtId="4" fontId="12" fillId="0" borderId="6" xfId="0" applyNumberFormat="1" applyFont="1" applyFill="1" applyBorder="1" applyAlignment="1">
      <alignment horizontal="center" vertical="center"/>
    </xf>
    <xf numFmtId="164" fontId="14" fillId="0" borderId="6" xfId="0" applyNumberFormat="1" applyFont="1" applyFill="1" applyBorder="1" applyAlignment="1">
      <alignment horizontal="center" vertical="center"/>
    </xf>
    <xf numFmtId="4" fontId="14" fillId="0" borderId="1" xfId="0" applyNumberFormat="1" applyFont="1" applyFill="1" applyBorder="1" applyAlignment="1">
      <alignment horizontal="center" vertical="center"/>
    </xf>
    <xf numFmtId="4" fontId="15" fillId="0" borderId="6" xfId="0" applyNumberFormat="1" applyFont="1" applyFill="1" applyBorder="1"/>
    <xf numFmtId="4" fontId="13" fillId="0" borderId="1" xfId="0" applyNumberFormat="1" applyFont="1" applyFill="1" applyBorder="1" applyAlignment="1">
      <alignment horizontal="center" vertical="center"/>
    </xf>
    <xf numFmtId="4" fontId="15" fillId="0" borderId="1" xfId="0" applyNumberFormat="1" applyFont="1" applyFill="1" applyBorder="1"/>
    <xf numFmtId="4" fontId="14" fillId="0" borderId="1" xfId="0" applyNumberFormat="1" applyFont="1" applyFill="1" applyBorder="1"/>
    <xf numFmtId="4" fontId="14" fillId="0" borderId="1" xfId="0" applyNumberFormat="1" applyFont="1" applyFill="1" applyBorder="1" applyAlignment="1">
      <alignment horizontal="center"/>
    </xf>
    <xf numFmtId="164" fontId="3" fillId="0" borderId="6" xfId="0" applyNumberFormat="1" applyFont="1" applyFill="1" applyBorder="1" applyAlignment="1">
      <alignment horizontal="center" vertical="center"/>
    </xf>
    <xf numFmtId="164" fontId="13" fillId="0" borderId="1" xfId="0" applyNumberFormat="1" applyFont="1" applyFill="1" applyBorder="1" applyAlignment="1">
      <alignment horizontal="center" vertical="center"/>
    </xf>
    <xf numFmtId="4" fontId="16" fillId="0" borderId="1" xfId="0" applyNumberFormat="1" applyFont="1" applyFill="1" applyBorder="1" applyAlignment="1">
      <alignment horizontal="center" vertical="center"/>
    </xf>
    <xf numFmtId="4" fontId="3" fillId="0" borderId="1" xfId="0" applyNumberFormat="1" applyFont="1" applyFill="1" applyBorder="1" applyAlignment="1">
      <alignment horizontal="center" vertical="center"/>
    </xf>
    <xf numFmtId="164" fontId="3" fillId="0" borderId="1" xfId="0" applyNumberFormat="1" applyFont="1" applyFill="1" applyBorder="1" applyAlignment="1">
      <alignment horizontal="center" vertical="center"/>
    </xf>
    <xf numFmtId="164" fontId="3" fillId="0" borderId="1" xfId="0" applyNumberFormat="1" applyFont="1" applyFill="1" applyBorder="1"/>
    <xf numFmtId="4" fontId="3" fillId="0" borderId="1" xfId="0" applyNumberFormat="1" applyFont="1" applyFill="1" applyBorder="1"/>
    <xf numFmtId="4" fontId="6" fillId="0" borderId="1" xfId="0" applyNumberFormat="1" applyFont="1" applyBorder="1" applyAlignment="1">
      <alignment horizontal="center" vertical="center" wrapText="1"/>
    </xf>
    <xf numFmtId="0" fontId="20" fillId="0" borderId="2" xfId="0" applyFont="1" applyBorder="1" applyAlignment="1">
      <alignment horizontal="left" vertical="center" wrapText="1"/>
    </xf>
    <xf numFmtId="0" fontId="20" fillId="0" borderId="9" xfId="0" applyFont="1" applyBorder="1" applyAlignment="1">
      <alignment horizontal="left" vertical="center" wrapText="1"/>
    </xf>
    <xf numFmtId="0" fontId="20" fillId="0" borderId="3" xfId="0" applyFont="1" applyBorder="1" applyAlignment="1">
      <alignment horizontal="left" vertical="center" wrapText="1"/>
    </xf>
    <xf numFmtId="0" fontId="18" fillId="0" borderId="2" xfId="0" applyFont="1" applyBorder="1" applyAlignment="1">
      <alignment horizontal="center" vertical="center"/>
    </xf>
    <xf numFmtId="0" fontId="18" fillId="0" borderId="9" xfId="0" applyFont="1" applyBorder="1" applyAlignment="1">
      <alignment horizontal="center" vertical="center"/>
    </xf>
    <xf numFmtId="0" fontId="18" fillId="0" borderId="3" xfId="0" applyFont="1" applyBorder="1" applyAlignment="1">
      <alignment horizontal="center" vertical="center"/>
    </xf>
    <xf numFmtId="2" fontId="6" fillId="0" borderId="2" xfId="0" applyNumberFormat="1" applyFont="1" applyBorder="1" applyAlignment="1">
      <alignment horizontal="left" vertical="center" wrapText="1"/>
    </xf>
    <xf numFmtId="2" fontId="6" fillId="0" borderId="9" xfId="0" applyNumberFormat="1" applyFont="1" applyBorder="1" applyAlignment="1">
      <alignment horizontal="left" vertical="center" wrapText="1"/>
    </xf>
    <xf numFmtId="2" fontId="6" fillId="0" borderId="3" xfId="0" applyNumberFormat="1" applyFont="1" applyBorder="1" applyAlignment="1">
      <alignment horizontal="left" vertical="center" wrapText="1"/>
    </xf>
    <xf numFmtId="0" fontId="6" fillId="0" borderId="2" xfId="0" applyFont="1" applyBorder="1" applyAlignment="1">
      <alignment horizontal="left" vertical="center" wrapText="1"/>
    </xf>
    <xf numFmtId="0" fontId="6" fillId="0" borderId="9" xfId="0" applyFont="1" applyBorder="1" applyAlignment="1">
      <alignment horizontal="left" vertical="center"/>
    </xf>
    <xf numFmtId="0" fontId="6" fillId="0" borderId="3" xfId="0" applyFont="1" applyBorder="1" applyAlignment="1">
      <alignment horizontal="left" vertical="center"/>
    </xf>
    <xf numFmtId="0" fontId="18" fillId="0" borderId="2"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3" xfId="0" applyFont="1" applyBorder="1" applyAlignment="1">
      <alignment horizontal="center" vertical="center" wrapText="1"/>
    </xf>
    <xf numFmtId="2" fontId="6" fillId="0" borderId="2" xfId="0" applyNumberFormat="1" applyFont="1" applyFill="1" applyBorder="1" applyAlignment="1">
      <alignment horizontal="left" vertical="center" wrapText="1"/>
    </xf>
    <xf numFmtId="2" fontId="6" fillId="0" borderId="9" xfId="0" applyNumberFormat="1" applyFont="1" applyFill="1" applyBorder="1" applyAlignment="1">
      <alignment horizontal="left" vertical="center" wrapText="1"/>
    </xf>
    <xf numFmtId="0" fontId="8" fillId="0" borderId="3" xfId="0" applyFont="1" applyFill="1" applyBorder="1" applyAlignment="1">
      <alignment horizontal="left" vertical="center" wrapText="1"/>
    </xf>
    <xf numFmtId="2" fontId="18" fillId="2" borderId="2" xfId="0" applyNumberFormat="1" applyFont="1" applyFill="1" applyBorder="1" applyAlignment="1">
      <alignment horizontal="center" vertical="center" wrapText="1"/>
    </xf>
    <xf numFmtId="2" fontId="18" fillId="2" borderId="9" xfId="0" applyNumberFormat="1" applyFont="1" applyFill="1" applyBorder="1" applyAlignment="1">
      <alignment horizontal="center" vertical="center" wrapText="1"/>
    </xf>
    <xf numFmtId="0" fontId="19" fillId="2" borderId="3" xfId="0" applyFont="1" applyFill="1" applyBorder="1" applyAlignment="1">
      <alignment horizontal="center" vertical="center" wrapText="1"/>
    </xf>
    <xf numFmtId="2" fontId="18" fillId="0" borderId="2" xfId="0" applyNumberFormat="1" applyFont="1" applyBorder="1" applyAlignment="1">
      <alignment horizontal="center" vertical="center" wrapText="1"/>
    </xf>
    <xf numFmtId="2" fontId="18" fillId="0" borderId="9" xfId="0" applyNumberFormat="1" applyFont="1" applyBorder="1" applyAlignment="1">
      <alignment horizontal="center" vertical="center" wrapText="1"/>
    </xf>
    <xf numFmtId="0" fontId="19" fillId="0" borderId="3" xfId="0" applyFont="1" applyBorder="1" applyAlignment="1">
      <alignment horizontal="center" vertical="center" wrapText="1"/>
    </xf>
    <xf numFmtId="2" fontId="6" fillId="0" borderId="3" xfId="0" applyNumberFormat="1" applyFont="1" applyFill="1" applyBorder="1" applyAlignment="1">
      <alignment horizontal="left" vertical="center" wrapText="1"/>
    </xf>
    <xf numFmtId="0" fontId="3" fillId="0" borderId="0" xfId="0" applyFont="1" applyAlignment="1">
      <alignment horizontal="left" wrapText="1"/>
    </xf>
    <xf numFmtId="0" fontId="10" fillId="0" borderId="0" xfId="0" applyFont="1" applyAlignment="1">
      <alignment horizontal="left" wrapText="1"/>
    </xf>
    <xf numFmtId="0" fontId="6" fillId="0" borderId="2" xfId="0" applyFont="1" applyFill="1" applyBorder="1" applyAlignment="1">
      <alignment horizontal="left" vertical="center" wrapText="1"/>
    </xf>
    <xf numFmtId="0" fontId="6" fillId="0" borderId="9" xfId="0" applyFont="1" applyFill="1" applyBorder="1" applyAlignment="1">
      <alignment horizontal="left" vertical="center"/>
    </xf>
    <xf numFmtId="0" fontId="6" fillId="0" borderId="3" xfId="0" applyFont="1" applyFill="1" applyBorder="1" applyAlignment="1">
      <alignment horizontal="left" vertical="center"/>
    </xf>
    <xf numFmtId="0" fontId="21" fillId="0" borderId="0" xfId="0" applyFont="1" applyBorder="1" applyAlignment="1">
      <alignment horizontal="center" vertical="top" wrapText="1"/>
    </xf>
    <xf numFmtId="0" fontId="21" fillId="0" borderId="0" xfId="0" applyFont="1" applyAlignment="1">
      <alignment wrapText="1"/>
    </xf>
    <xf numFmtId="0" fontId="11" fillId="0" borderId="0" xfId="0" applyFont="1" applyAlignment="1">
      <alignment horizontal="center" vertical="center" wrapText="1"/>
    </xf>
    <xf numFmtId="2" fontId="6" fillId="0" borderId="2" xfId="0" applyNumberFormat="1" applyFont="1" applyBorder="1" applyAlignment="1">
      <alignment horizontal="center" vertical="center" wrapText="1"/>
    </xf>
    <xf numFmtId="2" fontId="6" fillId="0" borderId="3" xfId="0" applyNumberFormat="1" applyFont="1" applyBorder="1" applyAlignment="1">
      <alignment horizontal="center" vertical="center" wrapText="1"/>
    </xf>
    <xf numFmtId="2" fontId="12" fillId="0" borderId="2" xfId="0" applyNumberFormat="1" applyFont="1" applyBorder="1" applyAlignment="1">
      <alignment horizontal="center" vertical="center" wrapText="1"/>
    </xf>
    <xf numFmtId="2" fontId="12" fillId="0" borderId="3" xfId="0" applyNumberFormat="1" applyFont="1" applyBorder="1" applyAlignment="1">
      <alignment horizontal="center" vertical="center" wrapText="1"/>
    </xf>
    <xf numFmtId="2" fontId="7" fillId="0" borderId="4" xfId="0" applyNumberFormat="1" applyFont="1" applyBorder="1" applyAlignment="1">
      <alignment horizontal="center" vertical="center" wrapText="1"/>
    </xf>
    <xf numFmtId="2" fontId="7" fillId="0" borderId="5" xfId="0" applyNumberFormat="1" applyFont="1" applyBorder="1" applyAlignment="1">
      <alignment horizontal="center" vertical="center" wrapText="1"/>
    </xf>
    <xf numFmtId="2" fontId="7" fillId="0" borderId="6" xfId="0" applyNumberFormat="1" applyFont="1" applyBorder="1" applyAlignment="1">
      <alignment horizontal="center" vertical="center" wrapText="1"/>
    </xf>
    <xf numFmtId="0" fontId="18" fillId="0" borderId="2" xfId="0" applyNumberFormat="1" applyFont="1" applyBorder="1" applyAlignment="1">
      <alignment horizontal="center" vertical="center" wrapText="1"/>
    </xf>
    <xf numFmtId="0" fontId="18" fillId="0" borderId="9" xfId="0" applyNumberFormat="1" applyFont="1" applyBorder="1" applyAlignment="1">
      <alignment horizontal="center" vertical="center" wrapText="1"/>
    </xf>
    <xf numFmtId="2" fontId="18" fillId="0" borderId="2" xfId="0" applyNumberFormat="1" applyFont="1" applyBorder="1" applyAlignment="1">
      <alignment horizontal="left" vertical="center" wrapText="1"/>
    </xf>
    <xf numFmtId="2" fontId="18" fillId="0" borderId="9" xfId="0" applyNumberFormat="1" applyFont="1" applyBorder="1" applyAlignment="1">
      <alignment horizontal="left" vertical="center" wrapText="1"/>
    </xf>
    <xf numFmtId="0" fontId="19" fillId="0" borderId="3" xfId="0" applyFont="1" applyBorder="1" applyAlignment="1">
      <alignment horizontal="left" vertical="center" wrapText="1"/>
    </xf>
    <xf numFmtId="0" fontId="21" fillId="0" borderId="0" xfId="0" applyFont="1" applyBorder="1" applyAlignment="1">
      <alignment horizontal="center" vertical="center" wrapText="1"/>
    </xf>
    <xf numFmtId="0" fontId="22" fillId="0" borderId="0" xfId="0" applyFont="1" applyAlignment="1">
      <alignment horizontal="center" vertical="center" wrapText="1"/>
    </xf>
    <xf numFmtId="0" fontId="11" fillId="0" borderId="0" xfId="0" applyFont="1" applyBorder="1" applyAlignment="1">
      <alignment horizontal="center" vertical="top" wrapText="1"/>
    </xf>
    <xf numFmtId="0" fontId="11" fillId="0" borderId="0" xfId="0" applyFont="1" applyAlignment="1">
      <alignment wrapText="1"/>
    </xf>
    <xf numFmtId="0" fontId="7" fillId="0" borderId="10" xfId="0" applyFont="1" applyBorder="1" applyAlignment="1">
      <alignment horizontal="center" vertical="center"/>
    </xf>
    <xf numFmtId="0" fontId="7" fillId="0" borderId="8"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7" xfId="0" applyFont="1" applyBorder="1" applyAlignment="1">
      <alignment horizontal="center" vertical="center"/>
    </xf>
    <xf numFmtId="0" fontId="7" fillId="0" borderId="15" xfId="0" applyFont="1" applyBorder="1" applyAlignment="1">
      <alignment horizontal="center" vertical="center"/>
    </xf>
    <xf numFmtId="0" fontId="9" fillId="0" borderId="2" xfId="0" applyFont="1" applyBorder="1" applyAlignment="1">
      <alignment horizontal="left"/>
    </xf>
    <xf numFmtId="0" fontId="9" fillId="0" borderId="9" xfId="0" applyFont="1" applyBorder="1" applyAlignment="1">
      <alignment horizontal="left"/>
    </xf>
    <xf numFmtId="0" fontId="9" fillId="0" borderId="3" xfId="0" applyFont="1" applyBorder="1" applyAlignment="1">
      <alignment horizontal="left"/>
    </xf>
    <xf numFmtId="0" fontId="6" fillId="2" borderId="2" xfId="0" applyFont="1" applyFill="1" applyBorder="1" applyAlignment="1">
      <alignment horizontal="left" vertical="center" wrapText="1"/>
    </xf>
    <xf numFmtId="0" fontId="6" fillId="2" borderId="9" xfId="0" applyFont="1" applyFill="1" applyBorder="1" applyAlignment="1">
      <alignment horizontal="left" vertical="center"/>
    </xf>
    <xf numFmtId="0" fontId="6" fillId="2" borderId="3" xfId="0" applyFont="1" applyFill="1" applyBorder="1" applyAlignment="1">
      <alignment horizontal="left" vertical="center"/>
    </xf>
    <xf numFmtId="0" fontId="20" fillId="0" borderId="2"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2" borderId="2" xfId="0" applyFont="1" applyFill="1" applyBorder="1" applyAlignment="1">
      <alignment horizontal="left" vertical="center" wrapText="1"/>
    </xf>
    <xf numFmtId="0" fontId="20" fillId="2" borderId="9" xfId="0" applyFont="1" applyFill="1" applyBorder="1" applyAlignment="1">
      <alignment horizontal="left" vertical="center" wrapText="1"/>
    </xf>
    <xf numFmtId="0" fontId="20" fillId="2" borderId="3" xfId="0" applyFont="1" applyFill="1" applyBorder="1" applyAlignment="1">
      <alignment horizontal="left" vertical="center" wrapText="1"/>
    </xf>
  </cellXfs>
  <cellStyles count="1">
    <cellStyle name="Обычный" xfId="0" builtinId="0"/>
  </cellStyles>
  <dxfs count="0"/>
  <tableStyles count="0" defaultTableStyle="TableStyleMedium9" defaultPivotStyle="PivotStyleLight16"/>
  <colors>
    <mruColors>
      <color rgb="FF99FF99"/>
      <color rgb="FFCCFF99"/>
      <color rgb="FFFFFF99"/>
      <color rgb="FFFFCCFF"/>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215"/>
  <sheetViews>
    <sheetView tabSelected="1" view="pageBreakPreview" zoomScale="60" zoomScaleNormal="70" workbookViewId="0">
      <selection activeCell="J28" sqref="J28"/>
    </sheetView>
  </sheetViews>
  <sheetFormatPr defaultColWidth="9.140625" defaultRowHeight="18.75"/>
  <cols>
    <col min="1" max="1" width="5.28515625" style="2" customWidth="1"/>
    <col min="2" max="2" width="64.7109375" style="1" customWidth="1"/>
    <col min="3" max="3" width="21.7109375" style="1" customWidth="1"/>
    <col min="4" max="4" width="26.5703125" style="1" customWidth="1"/>
    <col min="5" max="5" width="16.7109375" style="14" customWidth="1"/>
    <col min="6" max="6" width="17.85546875" style="15" customWidth="1"/>
    <col min="7" max="7" width="15.140625" style="15" customWidth="1"/>
    <col min="8" max="8" width="85.5703125" style="5" customWidth="1"/>
    <col min="9" max="9" width="27.7109375" style="1" customWidth="1"/>
    <col min="10" max="10" width="17.7109375" style="1" customWidth="1"/>
    <col min="11" max="11" width="16" style="1" customWidth="1"/>
    <col min="12" max="12" width="18" style="1" customWidth="1"/>
    <col min="13" max="13" width="22.7109375" style="1" customWidth="1"/>
    <col min="14" max="16384" width="9.140625" style="1"/>
  </cols>
  <sheetData>
    <row r="1" spans="1:10" ht="54" customHeight="1">
      <c r="G1" s="21"/>
      <c r="H1" s="25" t="s">
        <v>87</v>
      </c>
      <c r="I1" s="26"/>
      <c r="J1" s="26"/>
    </row>
    <row r="2" spans="1:10" ht="16.149999999999999" customHeight="1">
      <c r="H2" s="27"/>
      <c r="I2" s="27"/>
      <c r="J2" s="27"/>
    </row>
    <row r="3" spans="1:10" ht="23.45" customHeight="1">
      <c r="A3" s="79" t="s">
        <v>88</v>
      </c>
      <c r="B3" s="80"/>
      <c r="C3" s="80"/>
      <c r="D3" s="80"/>
      <c r="E3" s="80"/>
      <c r="F3" s="80"/>
      <c r="G3" s="80"/>
      <c r="H3" s="80"/>
    </row>
    <row r="4" spans="1:10" ht="25.9" customHeight="1">
      <c r="A4" s="94" t="s">
        <v>76</v>
      </c>
      <c r="B4" s="95"/>
      <c r="C4" s="95"/>
      <c r="D4" s="95"/>
      <c r="E4" s="95"/>
      <c r="F4" s="95"/>
      <c r="G4" s="95"/>
      <c r="H4" s="95"/>
    </row>
    <row r="5" spans="1:10" ht="20.25">
      <c r="A5" s="96"/>
      <c r="B5" s="97"/>
      <c r="C5" s="97"/>
      <c r="D5" s="97"/>
      <c r="E5" s="97"/>
      <c r="F5" s="97"/>
      <c r="G5" s="97"/>
      <c r="H5" s="97"/>
    </row>
    <row r="6" spans="1:10" ht="12.6" customHeight="1">
      <c r="B6" s="81"/>
      <c r="C6" s="81"/>
      <c r="D6" s="81"/>
      <c r="E6" s="81"/>
      <c r="F6" s="81"/>
      <c r="G6" s="81"/>
      <c r="H6" s="81"/>
    </row>
    <row r="7" spans="1:10" ht="11.45" customHeight="1"/>
    <row r="8" spans="1:10" s="6" customFormat="1" ht="25.9" customHeight="1">
      <c r="A8" s="84" t="s">
        <v>0</v>
      </c>
      <c r="B8" s="82" t="s">
        <v>1</v>
      </c>
      <c r="C8" s="82" t="s">
        <v>2</v>
      </c>
      <c r="D8" s="86" t="s">
        <v>93</v>
      </c>
      <c r="E8" s="87"/>
      <c r="F8" s="87"/>
      <c r="G8" s="88"/>
      <c r="H8" s="82" t="s">
        <v>21</v>
      </c>
    </row>
    <row r="9" spans="1:10" s="6" customFormat="1" ht="80.25" customHeight="1">
      <c r="A9" s="85"/>
      <c r="B9" s="83"/>
      <c r="C9" s="83"/>
      <c r="D9" s="24" t="s">
        <v>3</v>
      </c>
      <c r="E9" s="48" t="s">
        <v>4</v>
      </c>
      <c r="F9" s="48" t="s">
        <v>77</v>
      </c>
      <c r="G9" s="48" t="s">
        <v>92</v>
      </c>
      <c r="H9" s="83"/>
    </row>
    <row r="10" spans="1:10" s="2" customFormat="1" ht="31.15" customHeight="1">
      <c r="A10" s="89">
        <v>1</v>
      </c>
      <c r="B10" s="91" t="s">
        <v>67</v>
      </c>
      <c r="C10" s="70" t="s">
        <v>31</v>
      </c>
      <c r="D10" s="7" t="s">
        <v>5</v>
      </c>
      <c r="E10" s="28">
        <f>E12+E13+E14+E15</f>
        <v>79.56</v>
      </c>
      <c r="F10" s="28">
        <f>F12+F13+F14+F15</f>
        <v>79.56</v>
      </c>
      <c r="G10" s="29">
        <f>F10/E10*100</f>
        <v>100</v>
      </c>
      <c r="H10" s="64" t="s">
        <v>72</v>
      </c>
    </row>
    <row r="11" spans="1:10" s="2" customFormat="1" ht="16.899999999999999" customHeight="1">
      <c r="A11" s="90"/>
      <c r="B11" s="92"/>
      <c r="C11" s="71"/>
      <c r="D11" s="8" t="s">
        <v>6</v>
      </c>
      <c r="E11" s="30"/>
      <c r="F11" s="31"/>
      <c r="G11" s="29"/>
      <c r="H11" s="65"/>
    </row>
    <row r="12" spans="1:10" s="2" customFormat="1" ht="16.899999999999999" customHeight="1">
      <c r="A12" s="90"/>
      <c r="B12" s="92"/>
      <c r="C12" s="71"/>
      <c r="D12" s="9" t="s">
        <v>7</v>
      </c>
      <c r="E12" s="32"/>
      <c r="F12" s="31"/>
      <c r="G12" s="29"/>
      <c r="H12" s="65"/>
    </row>
    <row r="13" spans="1:10" s="2" customFormat="1" ht="16.899999999999999" customHeight="1">
      <c r="A13" s="90"/>
      <c r="B13" s="92"/>
      <c r="C13" s="71"/>
      <c r="D13" s="9" t="s">
        <v>8</v>
      </c>
      <c r="E13" s="32"/>
      <c r="F13" s="31"/>
      <c r="G13" s="29"/>
      <c r="H13" s="65"/>
    </row>
    <row r="14" spans="1:10" s="2" customFormat="1" ht="16.899999999999999" customHeight="1">
      <c r="A14" s="90"/>
      <c r="B14" s="92"/>
      <c r="C14" s="71"/>
      <c r="D14" s="9" t="s">
        <v>9</v>
      </c>
      <c r="E14" s="32">
        <v>79.56</v>
      </c>
      <c r="F14" s="32">
        <v>79.56</v>
      </c>
      <c r="G14" s="33">
        <f t="shared" ref="G14" si="0">F14/E14*100</f>
        <v>100</v>
      </c>
      <c r="H14" s="65"/>
    </row>
    <row r="15" spans="1:10" s="2" customFormat="1" ht="126" customHeight="1">
      <c r="A15" s="72"/>
      <c r="B15" s="93"/>
      <c r="C15" s="72"/>
      <c r="D15" s="9" t="s">
        <v>10</v>
      </c>
      <c r="E15" s="32"/>
      <c r="F15" s="32"/>
      <c r="G15" s="33"/>
      <c r="H15" s="66"/>
    </row>
    <row r="16" spans="1:10" s="2" customFormat="1" ht="31.9" customHeight="1">
      <c r="A16" s="89">
        <v>2</v>
      </c>
      <c r="B16" s="91" t="s">
        <v>83</v>
      </c>
      <c r="C16" s="67" t="s">
        <v>79</v>
      </c>
      <c r="D16" s="7" t="s">
        <v>5</v>
      </c>
      <c r="E16" s="28">
        <f>E18+E19+E20+E21</f>
        <v>149.30000000000001</v>
      </c>
      <c r="F16" s="28">
        <f>F18+F19+F20+F21</f>
        <v>149</v>
      </c>
      <c r="G16" s="29">
        <f>F16/E16*100</f>
        <v>99.799062290689875</v>
      </c>
      <c r="H16" s="64" t="s">
        <v>86</v>
      </c>
    </row>
    <row r="17" spans="1:12" s="2" customFormat="1" ht="15" customHeight="1">
      <c r="A17" s="90"/>
      <c r="B17" s="92"/>
      <c r="C17" s="68"/>
      <c r="D17" s="8" t="s">
        <v>6</v>
      </c>
      <c r="E17" s="30"/>
      <c r="F17" s="31"/>
      <c r="G17" s="29"/>
      <c r="H17" s="65"/>
    </row>
    <row r="18" spans="1:12" s="2" customFormat="1" ht="21" customHeight="1">
      <c r="A18" s="90"/>
      <c r="B18" s="92"/>
      <c r="C18" s="68"/>
      <c r="D18" s="9" t="s">
        <v>7</v>
      </c>
      <c r="E18" s="32"/>
      <c r="F18" s="31"/>
      <c r="G18" s="29"/>
      <c r="H18" s="65"/>
    </row>
    <row r="19" spans="1:12" s="2" customFormat="1" ht="21" customHeight="1">
      <c r="A19" s="90"/>
      <c r="B19" s="92"/>
      <c r="C19" s="68"/>
      <c r="D19" s="9" t="s">
        <v>8</v>
      </c>
      <c r="E19" s="32"/>
      <c r="F19" s="31"/>
      <c r="G19" s="29"/>
      <c r="H19" s="65"/>
    </row>
    <row r="20" spans="1:12" s="2" customFormat="1" ht="21" customHeight="1">
      <c r="A20" s="90"/>
      <c r="B20" s="92"/>
      <c r="C20" s="68"/>
      <c r="D20" s="9" t="s">
        <v>9</v>
      </c>
      <c r="E20" s="32">
        <v>149.30000000000001</v>
      </c>
      <c r="F20" s="32">
        <f>5+70+74</f>
        <v>149</v>
      </c>
      <c r="G20" s="33">
        <f t="shared" ref="G20" si="1">F20/E20*100</f>
        <v>99.799062290689875</v>
      </c>
      <c r="H20" s="65"/>
    </row>
    <row r="21" spans="1:12" s="2" customFormat="1" ht="21" customHeight="1">
      <c r="A21" s="72"/>
      <c r="B21" s="93"/>
      <c r="C21" s="69"/>
      <c r="D21" s="9" t="s">
        <v>10</v>
      </c>
      <c r="E21" s="32"/>
      <c r="F21" s="32"/>
      <c r="G21" s="33"/>
      <c r="H21" s="66"/>
    </row>
    <row r="22" spans="1:12" ht="24" customHeight="1">
      <c r="A22" s="52">
        <v>3</v>
      </c>
      <c r="B22" s="49" t="s">
        <v>84</v>
      </c>
      <c r="C22" s="61" t="s">
        <v>30</v>
      </c>
      <c r="D22" s="7" t="s">
        <v>5</v>
      </c>
      <c r="E22" s="28">
        <f>SUM(E24:E27)</f>
        <v>29059.007000000001</v>
      </c>
      <c r="F22" s="28">
        <f>SUM(F24:F27)</f>
        <v>28270.021059999999</v>
      </c>
      <c r="G22" s="29">
        <f>F22/E22*100</f>
        <v>97.28488334098958</v>
      </c>
      <c r="H22" s="55" t="s">
        <v>68</v>
      </c>
    </row>
    <row r="23" spans="1:12" ht="16.899999999999999" customHeight="1">
      <c r="A23" s="53"/>
      <c r="B23" s="50"/>
      <c r="C23" s="62"/>
      <c r="D23" s="8" t="s">
        <v>6</v>
      </c>
      <c r="E23" s="30"/>
      <c r="F23" s="31"/>
      <c r="G23" s="29"/>
      <c r="H23" s="56"/>
    </row>
    <row r="24" spans="1:12" ht="16.899999999999999" customHeight="1">
      <c r="A24" s="53"/>
      <c r="B24" s="50"/>
      <c r="C24" s="62"/>
      <c r="D24" s="9" t="s">
        <v>7</v>
      </c>
      <c r="E24" s="32"/>
      <c r="F24" s="31"/>
      <c r="G24" s="29"/>
      <c r="H24" s="56"/>
    </row>
    <row r="25" spans="1:12" ht="16.899999999999999" customHeight="1">
      <c r="A25" s="53"/>
      <c r="B25" s="50"/>
      <c r="C25" s="62"/>
      <c r="D25" s="9" t="s">
        <v>8</v>
      </c>
      <c r="E25" s="32"/>
      <c r="F25" s="31"/>
      <c r="G25" s="29"/>
      <c r="H25" s="56"/>
    </row>
    <row r="26" spans="1:12" ht="21" customHeight="1">
      <c r="A26" s="53"/>
      <c r="B26" s="50"/>
      <c r="C26" s="62"/>
      <c r="D26" s="9" t="s">
        <v>9</v>
      </c>
      <c r="E26" s="34">
        <v>29059.007000000001</v>
      </c>
      <c r="F26" s="32">
        <v>28270.021059999999</v>
      </c>
      <c r="G26" s="33">
        <f t="shared" ref="G26:G104" si="2">F26/E26*100</f>
        <v>97.28488334098958</v>
      </c>
      <c r="H26" s="56"/>
    </row>
    <row r="27" spans="1:12" ht="16.5" customHeight="1">
      <c r="A27" s="54"/>
      <c r="B27" s="51"/>
      <c r="C27" s="63"/>
      <c r="D27" s="9" t="s">
        <v>10</v>
      </c>
      <c r="E27" s="30"/>
      <c r="F27" s="31"/>
      <c r="G27" s="29"/>
      <c r="H27" s="57"/>
    </row>
    <row r="28" spans="1:12" ht="22.9" customHeight="1">
      <c r="A28" s="52">
        <v>4</v>
      </c>
      <c r="B28" s="49" t="s">
        <v>41</v>
      </c>
      <c r="C28" s="61" t="s">
        <v>31</v>
      </c>
      <c r="D28" s="7" t="s">
        <v>5</v>
      </c>
      <c r="E28" s="28">
        <f>SUM(E30:E33)</f>
        <v>40</v>
      </c>
      <c r="F28" s="28">
        <f>SUM(F30:F33)</f>
        <v>20.50196</v>
      </c>
      <c r="G28" s="29">
        <f t="shared" ref="G28" si="3">F28/E28*100</f>
        <v>51.254900000000006</v>
      </c>
      <c r="H28" s="64" t="s">
        <v>73</v>
      </c>
      <c r="I28" s="23">
        <f>E28+E34+E44+E50+E56+E164+E194</f>
        <v>9221.5839999999989</v>
      </c>
      <c r="J28" s="23">
        <f>F28+F34+F44+F50+F56+F164+F194</f>
        <v>8130.5719600000002</v>
      </c>
      <c r="K28" s="23">
        <f t="shared" ref="J28:L28" si="4">G28+G34+G44+G50+G56+G164+G194</f>
        <v>475.52128338997233</v>
      </c>
      <c r="L28" s="23" t="e">
        <f t="shared" si="4"/>
        <v>#VALUE!</v>
      </c>
    </row>
    <row r="29" spans="1:12" ht="16.899999999999999" customHeight="1">
      <c r="A29" s="53"/>
      <c r="B29" s="50"/>
      <c r="C29" s="62"/>
      <c r="D29" s="8" t="s">
        <v>6</v>
      </c>
      <c r="E29" s="30"/>
      <c r="F29" s="35"/>
      <c r="G29" s="29"/>
      <c r="H29" s="65"/>
    </row>
    <row r="30" spans="1:12" ht="16.899999999999999" customHeight="1">
      <c r="A30" s="53"/>
      <c r="B30" s="50"/>
      <c r="C30" s="62"/>
      <c r="D30" s="9" t="s">
        <v>7</v>
      </c>
      <c r="E30" s="30"/>
      <c r="F30" s="35"/>
      <c r="G30" s="29"/>
      <c r="H30" s="65"/>
    </row>
    <row r="31" spans="1:12" ht="16.899999999999999" customHeight="1">
      <c r="A31" s="53"/>
      <c r="B31" s="50"/>
      <c r="C31" s="62"/>
      <c r="D31" s="9" t="s">
        <v>8</v>
      </c>
      <c r="E31" s="30"/>
      <c r="F31" s="35"/>
      <c r="G31" s="29"/>
      <c r="H31" s="65"/>
    </row>
    <row r="32" spans="1:12" ht="15.75" customHeight="1">
      <c r="A32" s="53"/>
      <c r="B32" s="50"/>
      <c r="C32" s="62"/>
      <c r="D32" s="9" t="s">
        <v>9</v>
      </c>
      <c r="E32" s="32">
        <v>40</v>
      </c>
      <c r="F32" s="35">
        <v>20.50196</v>
      </c>
      <c r="G32" s="33">
        <f t="shared" ref="G32" si="5">F32/E32*100</f>
        <v>51.254900000000006</v>
      </c>
      <c r="H32" s="65"/>
    </row>
    <row r="33" spans="1:8" ht="40.9" customHeight="1">
      <c r="A33" s="54"/>
      <c r="B33" s="51"/>
      <c r="C33" s="63"/>
      <c r="D33" s="9" t="s">
        <v>10</v>
      </c>
      <c r="E33" s="36"/>
      <c r="F33" s="35"/>
      <c r="G33" s="29"/>
      <c r="H33" s="73"/>
    </row>
    <row r="34" spans="1:8" ht="21" customHeight="1">
      <c r="A34" s="52">
        <v>5</v>
      </c>
      <c r="B34" s="49" t="s">
        <v>66</v>
      </c>
      <c r="C34" s="61" t="s">
        <v>31</v>
      </c>
      <c r="D34" s="7" t="s">
        <v>5</v>
      </c>
      <c r="E34" s="28">
        <f>SUM(E36:E39)</f>
        <v>47.94</v>
      </c>
      <c r="F34" s="28">
        <f>SUM(F36:F39)</f>
        <v>15.98</v>
      </c>
      <c r="G34" s="29">
        <f t="shared" ref="G34" si="6">F34/E34*100</f>
        <v>33.333333333333336</v>
      </c>
      <c r="H34" s="64" t="s">
        <v>56</v>
      </c>
    </row>
    <row r="35" spans="1:8" ht="16.899999999999999" customHeight="1">
      <c r="A35" s="53"/>
      <c r="B35" s="50"/>
      <c r="C35" s="62"/>
      <c r="D35" s="8" t="s">
        <v>6</v>
      </c>
      <c r="E35" s="30"/>
      <c r="F35" s="35"/>
      <c r="G35" s="29"/>
      <c r="H35" s="65"/>
    </row>
    <row r="36" spans="1:8" ht="16.899999999999999" customHeight="1">
      <c r="A36" s="53"/>
      <c r="B36" s="50"/>
      <c r="C36" s="62"/>
      <c r="D36" s="9" t="s">
        <v>7</v>
      </c>
      <c r="E36" s="30"/>
      <c r="F36" s="35"/>
      <c r="G36" s="29"/>
      <c r="H36" s="65"/>
    </row>
    <row r="37" spans="1:8" ht="16.899999999999999" customHeight="1">
      <c r="A37" s="53"/>
      <c r="B37" s="50"/>
      <c r="C37" s="62"/>
      <c r="D37" s="9" t="s">
        <v>8</v>
      </c>
      <c r="E37" s="30"/>
      <c r="F37" s="35"/>
      <c r="G37" s="29"/>
      <c r="H37" s="65"/>
    </row>
    <row r="38" spans="1:8" ht="16.899999999999999" customHeight="1">
      <c r="A38" s="53"/>
      <c r="B38" s="50"/>
      <c r="C38" s="62"/>
      <c r="D38" s="9" t="s">
        <v>9</v>
      </c>
      <c r="E38" s="32">
        <v>47.94</v>
      </c>
      <c r="F38" s="35">
        <v>15.98</v>
      </c>
      <c r="G38" s="33">
        <f t="shared" ref="G38" si="7">F38/E38*100</f>
        <v>33.333333333333336</v>
      </c>
      <c r="H38" s="65"/>
    </row>
    <row r="39" spans="1:8" ht="73.150000000000006" customHeight="1">
      <c r="A39" s="54"/>
      <c r="B39" s="51"/>
      <c r="C39" s="63"/>
      <c r="D39" s="9" t="s">
        <v>10</v>
      </c>
      <c r="E39" s="36"/>
      <c r="F39" s="35"/>
      <c r="G39" s="29"/>
      <c r="H39" s="73"/>
    </row>
    <row r="40" spans="1:8" ht="21.75" customHeight="1">
      <c r="A40" s="52">
        <v>6</v>
      </c>
      <c r="B40" s="49" t="s">
        <v>65</v>
      </c>
      <c r="C40" s="61" t="s">
        <v>32</v>
      </c>
      <c r="D40" s="7" t="s">
        <v>5</v>
      </c>
      <c r="E40" s="28">
        <f>SUM(E42:E45)</f>
        <v>4042.5839999999998</v>
      </c>
      <c r="F40" s="28">
        <f>SUM(F42:F45)</f>
        <v>3627.1149999999998</v>
      </c>
      <c r="G40" s="29">
        <f t="shared" si="2"/>
        <v>89.722687271309638</v>
      </c>
      <c r="H40" s="55" t="s">
        <v>13</v>
      </c>
    </row>
    <row r="41" spans="1:8" ht="16.899999999999999" customHeight="1">
      <c r="A41" s="53"/>
      <c r="B41" s="50"/>
      <c r="C41" s="62"/>
      <c r="D41" s="8" t="s">
        <v>6</v>
      </c>
      <c r="E41" s="30"/>
      <c r="F41" s="35"/>
      <c r="G41" s="29"/>
      <c r="H41" s="56"/>
    </row>
    <row r="42" spans="1:8" ht="16.899999999999999" customHeight="1">
      <c r="A42" s="53"/>
      <c r="B42" s="50"/>
      <c r="C42" s="62"/>
      <c r="D42" s="9" t="s">
        <v>7</v>
      </c>
      <c r="E42" s="30"/>
      <c r="F42" s="35"/>
      <c r="G42" s="29"/>
      <c r="H42" s="56"/>
    </row>
    <row r="43" spans="1:8" ht="16.899999999999999" customHeight="1">
      <c r="A43" s="53"/>
      <c r="B43" s="50"/>
      <c r="C43" s="62"/>
      <c r="D43" s="9" t="s">
        <v>8</v>
      </c>
      <c r="E43" s="30"/>
      <c r="F43" s="35"/>
      <c r="G43" s="29"/>
      <c r="H43" s="56"/>
    </row>
    <row r="44" spans="1:8" ht="16.899999999999999" customHeight="1">
      <c r="A44" s="53"/>
      <c r="B44" s="50"/>
      <c r="C44" s="62"/>
      <c r="D44" s="9" t="s">
        <v>9</v>
      </c>
      <c r="E44" s="32">
        <v>4042.5839999999998</v>
      </c>
      <c r="F44" s="35">
        <v>3627.1149999999998</v>
      </c>
      <c r="G44" s="33">
        <f t="shared" si="2"/>
        <v>89.722687271309638</v>
      </c>
      <c r="H44" s="56"/>
    </row>
    <row r="45" spans="1:8" ht="18" customHeight="1">
      <c r="A45" s="54"/>
      <c r="B45" s="51"/>
      <c r="C45" s="63"/>
      <c r="D45" s="9" t="s">
        <v>10</v>
      </c>
      <c r="E45" s="36"/>
      <c r="F45" s="35"/>
      <c r="G45" s="29"/>
      <c r="H45" s="57"/>
    </row>
    <row r="46" spans="1:8" ht="21" customHeight="1">
      <c r="A46" s="52">
        <v>7</v>
      </c>
      <c r="B46" s="49" t="s">
        <v>64</v>
      </c>
      <c r="C46" s="61" t="s">
        <v>33</v>
      </c>
      <c r="D46" s="7" t="s">
        <v>5</v>
      </c>
      <c r="E46" s="28">
        <f>SUM(E48:E51)</f>
        <v>4096.0600000000004</v>
      </c>
      <c r="F46" s="28">
        <f>SUM(F48:F51)</f>
        <v>3627.1149999999998</v>
      </c>
      <c r="G46" s="29">
        <f t="shared" si="2"/>
        <v>88.551315166281725</v>
      </c>
      <c r="H46" s="55" t="s">
        <v>29</v>
      </c>
    </row>
    <row r="47" spans="1:8" ht="16.899999999999999" customHeight="1">
      <c r="A47" s="53"/>
      <c r="B47" s="50"/>
      <c r="C47" s="62"/>
      <c r="D47" s="8" t="s">
        <v>6</v>
      </c>
      <c r="E47" s="30"/>
      <c r="F47" s="35"/>
      <c r="G47" s="29"/>
      <c r="H47" s="56"/>
    </row>
    <row r="48" spans="1:8" ht="16.899999999999999" customHeight="1">
      <c r="A48" s="53"/>
      <c r="B48" s="50"/>
      <c r="C48" s="62"/>
      <c r="D48" s="9" t="s">
        <v>7</v>
      </c>
      <c r="E48" s="30"/>
      <c r="F48" s="35"/>
      <c r="G48" s="29"/>
      <c r="H48" s="56"/>
    </row>
    <row r="49" spans="1:8" ht="16.899999999999999" customHeight="1">
      <c r="A49" s="53"/>
      <c r="B49" s="50"/>
      <c r="C49" s="62"/>
      <c r="D49" s="9" t="s">
        <v>8</v>
      </c>
      <c r="E49" s="30"/>
      <c r="F49" s="35"/>
      <c r="G49" s="29"/>
      <c r="H49" s="56"/>
    </row>
    <row r="50" spans="1:8" ht="19.899999999999999" customHeight="1">
      <c r="A50" s="53"/>
      <c r="B50" s="50"/>
      <c r="C50" s="62"/>
      <c r="D50" s="9" t="s">
        <v>9</v>
      </c>
      <c r="E50" s="32">
        <v>4096.0600000000004</v>
      </c>
      <c r="F50" s="35">
        <v>3627.1149999999998</v>
      </c>
      <c r="G50" s="33">
        <f t="shared" si="2"/>
        <v>88.551315166281725</v>
      </c>
      <c r="H50" s="56"/>
    </row>
    <row r="51" spans="1:8" ht="112.15" customHeight="1">
      <c r="A51" s="54"/>
      <c r="B51" s="51"/>
      <c r="C51" s="63"/>
      <c r="D51" s="9" t="s">
        <v>10</v>
      </c>
      <c r="E51" s="30"/>
      <c r="F51" s="35"/>
      <c r="G51" s="29"/>
      <c r="H51" s="57"/>
    </row>
    <row r="52" spans="1:8" ht="26.25" customHeight="1">
      <c r="A52" s="52">
        <v>8</v>
      </c>
      <c r="B52" s="49" t="s">
        <v>63</v>
      </c>
      <c r="C52" s="61" t="s">
        <v>33</v>
      </c>
      <c r="D52" s="7" t="s">
        <v>5</v>
      </c>
      <c r="E52" s="28">
        <f>E56</f>
        <v>150</v>
      </c>
      <c r="F52" s="37">
        <f>F56</f>
        <v>39</v>
      </c>
      <c r="G52" s="29">
        <f t="shared" si="2"/>
        <v>26</v>
      </c>
      <c r="H52" s="64" t="s">
        <v>28</v>
      </c>
    </row>
    <row r="53" spans="1:8" ht="16.899999999999999" customHeight="1">
      <c r="A53" s="53"/>
      <c r="B53" s="50"/>
      <c r="C53" s="62"/>
      <c r="D53" s="8" t="s">
        <v>6</v>
      </c>
      <c r="E53" s="32"/>
      <c r="F53" s="35"/>
      <c r="G53" s="29"/>
      <c r="H53" s="65"/>
    </row>
    <row r="54" spans="1:8" ht="16.899999999999999" customHeight="1">
      <c r="A54" s="53"/>
      <c r="B54" s="50"/>
      <c r="C54" s="62"/>
      <c r="D54" s="9" t="s">
        <v>7</v>
      </c>
      <c r="E54" s="32"/>
      <c r="F54" s="35"/>
      <c r="G54" s="29"/>
      <c r="H54" s="65"/>
    </row>
    <row r="55" spans="1:8" ht="16.899999999999999" customHeight="1">
      <c r="A55" s="53"/>
      <c r="B55" s="50"/>
      <c r="C55" s="62"/>
      <c r="D55" s="9" t="s">
        <v>8</v>
      </c>
      <c r="E55" s="32"/>
      <c r="F55" s="35"/>
      <c r="G55" s="29"/>
      <c r="H55" s="65"/>
    </row>
    <row r="56" spans="1:8" ht="16.899999999999999" customHeight="1">
      <c r="A56" s="53"/>
      <c r="B56" s="50"/>
      <c r="C56" s="62"/>
      <c r="D56" s="9" t="s">
        <v>9</v>
      </c>
      <c r="E56" s="32">
        <v>150</v>
      </c>
      <c r="F56" s="35">
        <v>39</v>
      </c>
      <c r="G56" s="33">
        <f t="shared" si="2"/>
        <v>26</v>
      </c>
      <c r="H56" s="65"/>
    </row>
    <row r="57" spans="1:8" ht="46.9" customHeight="1">
      <c r="A57" s="54"/>
      <c r="B57" s="51"/>
      <c r="C57" s="63"/>
      <c r="D57" s="9" t="s">
        <v>10</v>
      </c>
      <c r="E57" s="38"/>
      <c r="F57" s="31"/>
      <c r="G57" s="29"/>
      <c r="H57" s="73"/>
    </row>
    <row r="58" spans="1:8" ht="20.25" customHeight="1">
      <c r="A58" s="52">
        <v>9</v>
      </c>
      <c r="B58" s="49" t="s">
        <v>34</v>
      </c>
      <c r="C58" s="61" t="s">
        <v>31</v>
      </c>
      <c r="D58" s="7" t="s">
        <v>5</v>
      </c>
      <c r="E58" s="37">
        <f>E62</f>
        <v>28.9</v>
      </c>
      <c r="F58" s="37">
        <f>F62</f>
        <v>14.054399999999999</v>
      </c>
      <c r="G58" s="29">
        <f t="shared" si="2"/>
        <v>48.63114186851211</v>
      </c>
      <c r="H58" s="55" t="s">
        <v>14</v>
      </c>
    </row>
    <row r="59" spans="1:8" ht="16.899999999999999" customHeight="1">
      <c r="A59" s="53"/>
      <c r="B59" s="50"/>
      <c r="C59" s="62"/>
      <c r="D59" s="8" t="s">
        <v>6</v>
      </c>
      <c r="E59" s="35"/>
      <c r="F59" s="35"/>
      <c r="G59" s="29"/>
      <c r="H59" s="56"/>
    </row>
    <row r="60" spans="1:8" ht="16.899999999999999" customHeight="1">
      <c r="A60" s="53"/>
      <c r="B60" s="50"/>
      <c r="C60" s="62"/>
      <c r="D60" s="9" t="s">
        <v>7</v>
      </c>
      <c r="E60" s="35"/>
      <c r="F60" s="35"/>
      <c r="G60" s="29"/>
      <c r="H60" s="56"/>
    </row>
    <row r="61" spans="1:8" ht="16.899999999999999" customHeight="1">
      <c r="A61" s="53"/>
      <c r="B61" s="50"/>
      <c r="C61" s="62"/>
      <c r="D61" s="9" t="s">
        <v>8</v>
      </c>
      <c r="E61" s="35"/>
      <c r="F61" s="35"/>
      <c r="G61" s="29"/>
      <c r="H61" s="56"/>
    </row>
    <row r="62" spans="1:8" ht="16.899999999999999" customHeight="1">
      <c r="A62" s="53"/>
      <c r="B62" s="50"/>
      <c r="C62" s="62"/>
      <c r="D62" s="9" t="s">
        <v>9</v>
      </c>
      <c r="E62" s="35">
        <v>28.9</v>
      </c>
      <c r="F62" s="35">
        <v>14.054399999999999</v>
      </c>
      <c r="G62" s="29">
        <f t="shared" si="2"/>
        <v>48.63114186851211</v>
      </c>
      <c r="H62" s="56"/>
    </row>
    <row r="63" spans="1:8" ht="16.899999999999999" customHeight="1">
      <c r="A63" s="54"/>
      <c r="B63" s="51"/>
      <c r="C63" s="63"/>
      <c r="D63" s="9" t="s">
        <v>10</v>
      </c>
      <c r="E63" s="39"/>
      <c r="F63" s="31"/>
      <c r="G63" s="29"/>
      <c r="H63" s="57"/>
    </row>
    <row r="64" spans="1:8" ht="21" customHeight="1">
      <c r="A64" s="52">
        <v>10</v>
      </c>
      <c r="B64" s="116" t="s">
        <v>42</v>
      </c>
      <c r="C64" s="52" t="s">
        <v>35</v>
      </c>
      <c r="D64" s="7" t="s">
        <v>5</v>
      </c>
      <c r="E64" s="37">
        <f>SUM(E66:E69)</f>
        <v>1944.2</v>
      </c>
      <c r="F64" s="37">
        <f>SUM(F66:F69)</f>
        <v>1899.0632900000001</v>
      </c>
      <c r="G64" s="29">
        <f t="shared" ref="G64" si="8">F64/E64*100</f>
        <v>97.678391626375884</v>
      </c>
      <c r="H64" s="64" t="s">
        <v>57</v>
      </c>
    </row>
    <row r="65" spans="1:8" ht="16.899999999999999" customHeight="1">
      <c r="A65" s="53"/>
      <c r="B65" s="117"/>
      <c r="C65" s="53"/>
      <c r="D65" s="8" t="s">
        <v>6</v>
      </c>
      <c r="E65" s="35"/>
      <c r="F65" s="35"/>
      <c r="G65" s="29"/>
      <c r="H65" s="65"/>
    </row>
    <row r="66" spans="1:8" ht="16.899999999999999" customHeight="1">
      <c r="A66" s="53"/>
      <c r="B66" s="117"/>
      <c r="C66" s="53"/>
      <c r="D66" s="9" t="s">
        <v>7</v>
      </c>
      <c r="E66" s="35"/>
      <c r="F66" s="35"/>
      <c r="G66" s="29"/>
      <c r="H66" s="65"/>
    </row>
    <row r="67" spans="1:8" ht="16.899999999999999" customHeight="1">
      <c r="A67" s="53"/>
      <c r="B67" s="117"/>
      <c r="C67" s="53"/>
      <c r="D67" s="9" t="s">
        <v>8</v>
      </c>
      <c r="E67" s="35"/>
      <c r="F67" s="35"/>
      <c r="G67" s="29"/>
      <c r="H67" s="65"/>
    </row>
    <row r="68" spans="1:8" ht="16.899999999999999" customHeight="1">
      <c r="A68" s="53"/>
      <c r="B68" s="117"/>
      <c r="C68" s="53"/>
      <c r="D68" s="9" t="s">
        <v>9</v>
      </c>
      <c r="E68" s="35">
        <v>1944.2</v>
      </c>
      <c r="F68" s="35">
        <f>681.16329+1217.9</f>
        <v>1899.0632900000001</v>
      </c>
      <c r="G68" s="33">
        <f t="shared" ref="G68" si="9">F68/E68*100</f>
        <v>97.678391626375884</v>
      </c>
      <c r="H68" s="65"/>
    </row>
    <row r="69" spans="1:8" ht="52.9" customHeight="1">
      <c r="A69" s="54"/>
      <c r="B69" s="118"/>
      <c r="C69" s="54"/>
      <c r="D69" s="9" t="s">
        <v>10</v>
      </c>
      <c r="E69" s="35"/>
      <c r="F69" s="31"/>
      <c r="G69" s="29"/>
      <c r="H69" s="73"/>
    </row>
    <row r="70" spans="1:8" ht="23.25" customHeight="1">
      <c r="A70" s="52">
        <v>11</v>
      </c>
      <c r="B70" s="49" t="s">
        <v>36</v>
      </c>
      <c r="C70" s="52" t="s">
        <v>35</v>
      </c>
      <c r="D70" s="7" t="s">
        <v>5</v>
      </c>
      <c r="E70" s="37">
        <f>SUM(E72:E75)</f>
        <v>5941.4309999999996</v>
      </c>
      <c r="F70" s="37">
        <f>SUM(F72:F75)</f>
        <v>5941.4220000000005</v>
      </c>
      <c r="G70" s="29">
        <f t="shared" si="2"/>
        <v>99.999848521341079</v>
      </c>
      <c r="H70" s="55" t="s">
        <v>15</v>
      </c>
    </row>
    <row r="71" spans="1:8" ht="16.899999999999999" customHeight="1">
      <c r="A71" s="53"/>
      <c r="B71" s="50"/>
      <c r="C71" s="53"/>
      <c r="D71" s="8" t="s">
        <v>6</v>
      </c>
      <c r="E71" s="35"/>
      <c r="F71" s="35"/>
      <c r="G71" s="29"/>
      <c r="H71" s="56"/>
    </row>
    <row r="72" spans="1:8" ht="16.899999999999999" customHeight="1">
      <c r="A72" s="53"/>
      <c r="B72" s="50"/>
      <c r="C72" s="53"/>
      <c r="D72" s="9" t="s">
        <v>7</v>
      </c>
      <c r="E72" s="35"/>
      <c r="F72" s="35"/>
      <c r="G72" s="29"/>
      <c r="H72" s="56"/>
    </row>
    <row r="73" spans="1:8" ht="16.899999999999999" customHeight="1">
      <c r="A73" s="53"/>
      <c r="B73" s="50"/>
      <c r="C73" s="53"/>
      <c r="D73" s="9" t="s">
        <v>8</v>
      </c>
      <c r="E73" s="35"/>
      <c r="F73" s="35"/>
      <c r="G73" s="29"/>
      <c r="H73" s="56"/>
    </row>
    <row r="74" spans="1:8" ht="16.899999999999999" customHeight="1">
      <c r="A74" s="53"/>
      <c r="B74" s="50"/>
      <c r="C74" s="53"/>
      <c r="D74" s="9" t="s">
        <v>9</v>
      </c>
      <c r="E74" s="35">
        <v>5941.4309999999996</v>
      </c>
      <c r="F74" s="35">
        <f>2500+3441.422</f>
        <v>5941.4220000000005</v>
      </c>
      <c r="G74" s="33">
        <f t="shared" si="2"/>
        <v>99.999848521341079</v>
      </c>
      <c r="H74" s="56"/>
    </row>
    <row r="75" spans="1:8" ht="16.899999999999999" customHeight="1">
      <c r="A75" s="54"/>
      <c r="B75" s="51"/>
      <c r="C75" s="54"/>
      <c r="D75" s="9" t="s">
        <v>10</v>
      </c>
      <c r="E75" s="35"/>
      <c r="F75" s="31"/>
      <c r="G75" s="29"/>
      <c r="H75" s="57"/>
    </row>
    <row r="76" spans="1:8" ht="23.45" customHeight="1">
      <c r="A76" s="52">
        <v>12</v>
      </c>
      <c r="B76" s="49" t="s">
        <v>37</v>
      </c>
      <c r="C76" s="61" t="s">
        <v>33</v>
      </c>
      <c r="D76" s="7" t="s">
        <v>5</v>
      </c>
      <c r="E76" s="37">
        <f>E79+E80</f>
        <v>3479</v>
      </c>
      <c r="F76" s="37">
        <f>F79+F80</f>
        <v>3220.2195099999999</v>
      </c>
      <c r="G76" s="29">
        <f t="shared" si="2"/>
        <v>92.56164156366772</v>
      </c>
      <c r="H76" s="55" t="s">
        <v>16</v>
      </c>
    </row>
    <row r="77" spans="1:8" ht="16.899999999999999" customHeight="1">
      <c r="A77" s="53"/>
      <c r="B77" s="50"/>
      <c r="C77" s="62"/>
      <c r="D77" s="8" t="s">
        <v>6</v>
      </c>
      <c r="E77" s="39"/>
      <c r="F77" s="35"/>
      <c r="G77" s="29"/>
      <c r="H77" s="56"/>
    </row>
    <row r="78" spans="1:8" ht="16.899999999999999" customHeight="1">
      <c r="A78" s="53"/>
      <c r="B78" s="50"/>
      <c r="C78" s="62"/>
      <c r="D78" s="9" t="s">
        <v>7</v>
      </c>
      <c r="E78" s="39"/>
      <c r="F78" s="35"/>
      <c r="G78" s="29"/>
      <c r="H78" s="56"/>
    </row>
    <row r="79" spans="1:8" ht="21" customHeight="1">
      <c r="A79" s="53"/>
      <c r="B79" s="50"/>
      <c r="C79" s="62"/>
      <c r="D79" s="9" t="s">
        <v>8</v>
      </c>
      <c r="E79" s="40">
        <v>50</v>
      </c>
      <c r="F79" s="35">
        <v>50</v>
      </c>
      <c r="G79" s="33">
        <f t="shared" si="2"/>
        <v>100</v>
      </c>
      <c r="H79" s="56"/>
    </row>
    <row r="80" spans="1:8" ht="21" customHeight="1">
      <c r="A80" s="53"/>
      <c r="B80" s="50"/>
      <c r="C80" s="62"/>
      <c r="D80" s="9" t="s">
        <v>9</v>
      </c>
      <c r="E80" s="35">
        <v>3429</v>
      </c>
      <c r="F80" s="35">
        <v>3170.2195099999999</v>
      </c>
      <c r="G80" s="33">
        <f t="shared" si="2"/>
        <v>92.453179060950703</v>
      </c>
      <c r="H80" s="56"/>
    </row>
    <row r="81" spans="1:8" ht="16.899999999999999" customHeight="1">
      <c r="A81" s="54"/>
      <c r="B81" s="51"/>
      <c r="C81" s="63"/>
      <c r="D81" s="9" t="s">
        <v>10</v>
      </c>
      <c r="E81" s="39"/>
      <c r="F81" s="35"/>
      <c r="G81" s="29"/>
      <c r="H81" s="57"/>
    </row>
    <row r="82" spans="1:8" ht="19.5" customHeight="1">
      <c r="A82" s="52">
        <v>13</v>
      </c>
      <c r="B82" s="49" t="s">
        <v>43</v>
      </c>
      <c r="C82" s="61" t="s">
        <v>38</v>
      </c>
      <c r="D82" s="7" t="s">
        <v>5</v>
      </c>
      <c r="E82" s="37">
        <f>E86</f>
        <v>1238.0999999999999</v>
      </c>
      <c r="F82" s="37">
        <f>F86</f>
        <v>1237.79991</v>
      </c>
      <c r="G82" s="29">
        <f t="shared" ref="G82" si="10">F82/E82*100</f>
        <v>99.975762054761333</v>
      </c>
      <c r="H82" s="64" t="s">
        <v>58</v>
      </c>
    </row>
    <row r="83" spans="1:8" ht="16.899999999999999" customHeight="1">
      <c r="A83" s="53"/>
      <c r="B83" s="50"/>
      <c r="C83" s="62"/>
      <c r="D83" s="8" t="s">
        <v>6</v>
      </c>
      <c r="E83" s="39"/>
      <c r="F83" s="35"/>
      <c r="G83" s="29"/>
      <c r="H83" s="65"/>
    </row>
    <row r="84" spans="1:8" ht="16.899999999999999" customHeight="1">
      <c r="A84" s="53"/>
      <c r="B84" s="50"/>
      <c r="C84" s="62"/>
      <c r="D84" s="9" t="s">
        <v>7</v>
      </c>
      <c r="E84" s="39"/>
      <c r="F84" s="35"/>
      <c r="G84" s="29"/>
      <c r="H84" s="65"/>
    </row>
    <row r="85" spans="1:8" ht="16.899999999999999" customHeight="1">
      <c r="A85" s="53"/>
      <c r="B85" s="50"/>
      <c r="C85" s="62"/>
      <c r="D85" s="9" t="s">
        <v>8</v>
      </c>
      <c r="E85" s="39"/>
      <c r="F85" s="35"/>
      <c r="G85" s="29"/>
      <c r="H85" s="65"/>
    </row>
    <row r="86" spans="1:8" ht="16.899999999999999" customHeight="1">
      <c r="A86" s="53"/>
      <c r="B86" s="50"/>
      <c r="C86" s="62"/>
      <c r="D86" s="9" t="s">
        <v>9</v>
      </c>
      <c r="E86" s="35">
        <v>1238.0999999999999</v>
      </c>
      <c r="F86" s="35">
        <v>1237.79991</v>
      </c>
      <c r="G86" s="33">
        <f t="shared" ref="G86" si="11">F86/E86*100</f>
        <v>99.975762054761333</v>
      </c>
      <c r="H86" s="65"/>
    </row>
    <row r="87" spans="1:8" ht="16.899999999999999" customHeight="1">
      <c r="A87" s="54"/>
      <c r="B87" s="51"/>
      <c r="C87" s="63"/>
      <c r="D87" s="9" t="s">
        <v>10</v>
      </c>
      <c r="E87" s="39"/>
      <c r="F87" s="35"/>
      <c r="G87" s="29"/>
      <c r="H87" s="73"/>
    </row>
    <row r="88" spans="1:8" ht="22.5" customHeight="1">
      <c r="A88" s="52">
        <v>14</v>
      </c>
      <c r="B88" s="49" t="s">
        <v>39</v>
      </c>
      <c r="C88" s="61" t="s">
        <v>31</v>
      </c>
      <c r="D88" s="7" t="s">
        <v>5</v>
      </c>
      <c r="E88" s="37">
        <f>E92</f>
        <v>108.9</v>
      </c>
      <c r="F88" s="37">
        <f>F92</f>
        <v>108.59</v>
      </c>
      <c r="G88" s="29">
        <f t="shared" si="2"/>
        <v>99.715335169880632</v>
      </c>
      <c r="H88" s="55" t="s">
        <v>17</v>
      </c>
    </row>
    <row r="89" spans="1:8" ht="16.899999999999999" customHeight="1">
      <c r="A89" s="53"/>
      <c r="B89" s="50"/>
      <c r="C89" s="62"/>
      <c r="D89" s="8" t="s">
        <v>6</v>
      </c>
      <c r="E89" s="35"/>
      <c r="F89" s="35"/>
      <c r="G89" s="29"/>
      <c r="H89" s="56"/>
    </row>
    <row r="90" spans="1:8" ht="16.899999999999999" customHeight="1">
      <c r="A90" s="53"/>
      <c r="B90" s="50"/>
      <c r="C90" s="62"/>
      <c r="D90" s="9" t="s">
        <v>7</v>
      </c>
      <c r="E90" s="35"/>
      <c r="F90" s="35"/>
      <c r="G90" s="29"/>
      <c r="H90" s="56"/>
    </row>
    <row r="91" spans="1:8" ht="16.899999999999999" customHeight="1">
      <c r="A91" s="53"/>
      <c r="B91" s="50"/>
      <c r="C91" s="62"/>
      <c r="D91" s="9" t="s">
        <v>8</v>
      </c>
      <c r="E91" s="35"/>
      <c r="F91" s="35"/>
      <c r="G91" s="29"/>
      <c r="H91" s="56"/>
    </row>
    <row r="92" spans="1:8" ht="16.899999999999999" customHeight="1">
      <c r="A92" s="53"/>
      <c r="B92" s="50"/>
      <c r="C92" s="62"/>
      <c r="D92" s="9" t="s">
        <v>9</v>
      </c>
      <c r="E92" s="35">
        <v>108.9</v>
      </c>
      <c r="F92" s="35">
        <f>48.9+59.69</f>
        <v>108.59</v>
      </c>
      <c r="G92" s="33">
        <f t="shared" si="2"/>
        <v>99.715335169880632</v>
      </c>
      <c r="H92" s="56"/>
    </row>
    <row r="93" spans="1:8" ht="16.899999999999999" customHeight="1">
      <c r="A93" s="54"/>
      <c r="B93" s="51"/>
      <c r="C93" s="63"/>
      <c r="D93" s="9" t="s">
        <v>10</v>
      </c>
      <c r="E93" s="35"/>
      <c r="F93" s="35"/>
      <c r="G93" s="29"/>
      <c r="H93" s="57"/>
    </row>
    <row r="94" spans="1:8" ht="21.75" customHeight="1">
      <c r="A94" s="52">
        <v>15</v>
      </c>
      <c r="B94" s="49" t="s">
        <v>62</v>
      </c>
      <c r="C94" s="61" t="s">
        <v>30</v>
      </c>
      <c r="D94" s="7" t="s">
        <v>5</v>
      </c>
      <c r="E94" s="37">
        <f>E98</f>
        <v>6513.8909999999996</v>
      </c>
      <c r="F94" s="37">
        <f>F98</f>
        <v>1205.6055899999999</v>
      </c>
      <c r="G94" s="29">
        <f t="shared" ref="G94" si="12">F94/E94*100</f>
        <v>18.508224807568933</v>
      </c>
      <c r="H94" s="55" t="s">
        <v>90</v>
      </c>
    </row>
    <row r="95" spans="1:8" ht="16.899999999999999" customHeight="1">
      <c r="A95" s="53"/>
      <c r="B95" s="50"/>
      <c r="C95" s="62"/>
      <c r="D95" s="8" t="s">
        <v>6</v>
      </c>
      <c r="E95" s="35"/>
      <c r="F95" s="35"/>
      <c r="G95" s="29"/>
      <c r="H95" s="56"/>
    </row>
    <row r="96" spans="1:8" ht="16.899999999999999" customHeight="1">
      <c r="A96" s="53"/>
      <c r="B96" s="50"/>
      <c r="C96" s="62"/>
      <c r="D96" s="9" t="s">
        <v>7</v>
      </c>
      <c r="E96" s="35"/>
      <c r="F96" s="35"/>
      <c r="G96" s="29"/>
      <c r="H96" s="56"/>
    </row>
    <row r="97" spans="1:8" ht="16.899999999999999" customHeight="1">
      <c r="A97" s="53"/>
      <c r="B97" s="50"/>
      <c r="C97" s="62"/>
      <c r="D97" s="9" t="s">
        <v>8</v>
      </c>
      <c r="E97" s="35"/>
      <c r="F97" s="35"/>
      <c r="G97" s="29"/>
      <c r="H97" s="56"/>
    </row>
    <row r="98" spans="1:8" ht="16.899999999999999" customHeight="1">
      <c r="A98" s="53"/>
      <c r="B98" s="50"/>
      <c r="C98" s="62"/>
      <c r="D98" s="9" t="s">
        <v>9</v>
      </c>
      <c r="E98" s="35">
        <v>6513.8909999999996</v>
      </c>
      <c r="F98" s="35">
        <v>1205.6055899999999</v>
      </c>
      <c r="G98" s="33">
        <f t="shared" ref="G98" si="13">F98/E98*100</f>
        <v>18.508224807568933</v>
      </c>
      <c r="H98" s="56"/>
    </row>
    <row r="99" spans="1:8" ht="19.899999999999999" customHeight="1">
      <c r="A99" s="54"/>
      <c r="B99" s="51"/>
      <c r="C99" s="63"/>
      <c r="D99" s="9" t="s">
        <v>10</v>
      </c>
      <c r="E99" s="35"/>
      <c r="F99" s="35"/>
      <c r="G99" s="29"/>
      <c r="H99" s="57"/>
    </row>
    <row r="100" spans="1:8" ht="21.75" customHeight="1">
      <c r="A100" s="52">
        <v>16</v>
      </c>
      <c r="B100" s="49" t="s">
        <v>40</v>
      </c>
      <c r="C100" s="52" t="s">
        <v>35</v>
      </c>
      <c r="D100" s="7" t="s">
        <v>5</v>
      </c>
      <c r="E100" s="37">
        <f>E104</f>
        <v>1902.6</v>
      </c>
      <c r="F100" s="37">
        <f>F104</f>
        <v>1902.6</v>
      </c>
      <c r="G100" s="29">
        <f t="shared" si="2"/>
        <v>100</v>
      </c>
      <c r="H100" s="55" t="s">
        <v>18</v>
      </c>
    </row>
    <row r="101" spans="1:8" ht="16.899999999999999" customHeight="1">
      <c r="A101" s="53"/>
      <c r="B101" s="50"/>
      <c r="C101" s="53"/>
      <c r="D101" s="8" t="s">
        <v>6</v>
      </c>
      <c r="E101" s="35"/>
      <c r="F101" s="35"/>
      <c r="G101" s="29"/>
      <c r="H101" s="56"/>
    </row>
    <row r="102" spans="1:8" ht="16.899999999999999" customHeight="1">
      <c r="A102" s="53"/>
      <c r="B102" s="50"/>
      <c r="C102" s="53"/>
      <c r="D102" s="9" t="s">
        <v>7</v>
      </c>
      <c r="E102" s="35"/>
      <c r="F102" s="35"/>
      <c r="G102" s="29"/>
      <c r="H102" s="56"/>
    </row>
    <row r="103" spans="1:8" ht="16.899999999999999" customHeight="1">
      <c r="A103" s="53"/>
      <c r="B103" s="50"/>
      <c r="C103" s="53"/>
      <c r="D103" s="9" t="s">
        <v>8</v>
      </c>
      <c r="E103" s="35"/>
      <c r="F103" s="35"/>
      <c r="G103" s="29"/>
      <c r="H103" s="56"/>
    </row>
    <row r="104" spans="1:8" ht="21" customHeight="1">
      <c r="A104" s="53"/>
      <c r="B104" s="50"/>
      <c r="C104" s="53"/>
      <c r="D104" s="9" t="s">
        <v>9</v>
      </c>
      <c r="E104" s="35">
        <f>942.6+760+200</f>
        <v>1902.6</v>
      </c>
      <c r="F104" s="35">
        <f>742.6+760+400</f>
        <v>1902.6</v>
      </c>
      <c r="G104" s="33">
        <f t="shared" si="2"/>
        <v>100</v>
      </c>
      <c r="H104" s="56"/>
    </row>
    <row r="105" spans="1:8" ht="16.899999999999999" customHeight="1">
      <c r="A105" s="54"/>
      <c r="B105" s="51"/>
      <c r="C105" s="54"/>
      <c r="D105" s="9" t="s">
        <v>10</v>
      </c>
      <c r="E105" s="35"/>
      <c r="F105" s="35"/>
      <c r="G105" s="41"/>
      <c r="H105" s="57"/>
    </row>
    <row r="106" spans="1:8" ht="22.5" customHeight="1">
      <c r="A106" s="52">
        <v>17</v>
      </c>
      <c r="B106" s="49" t="s">
        <v>69</v>
      </c>
      <c r="C106" s="61" t="s">
        <v>30</v>
      </c>
      <c r="D106" s="7" t="s">
        <v>5</v>
      </c>
      <c r="E106" s="37">
        <f>E110</f>
        <v>1157.4000000000001</v>
      </c>
      <c r="F106" s="37">
        <f>F110</f>
        <v>694.44</v>
      </c>
      <c r="G106" s="29">
        <f t="shared" ref="G106" si="14">F106/E106*100</f>
        <v>60</v>
      </c>
      <c r="H106" s="55" t="s">
        <v>27</v>
      </c>
    </row>
    <row r="107" spans="1:8" ht="16.899999999999999" customHeight="1">
      <c r="A107" s="53"/>
      <c r="B107" s="50"/>
      <c r="C107" s="62"/>
      <c r="D107" s="8" t="s">
        <v>6</v>
      </c>
      <c r="E107" s="35"/>
      <c r="F107" s="35"/>
      <c r="G107" s="29"/>
      <c r="H107" s="56"/>
    </row>
    <row r="108" spans="1:8" ht="16.899999999999999" customHeight="1">
      <c r="A108" s="53"/>
      <c r="B108" s="50"/>
      <c r="C108" s="62"/>
      <c r="D108" s="9" t="s">
        <v>7</v>
      </c>
      <c r="E108" s="35"/>
      <c r="F108" s="35"/>
      <c r="G108" s="29"/>
      <c r="H108" s="56"/>
    </row>
    <row r="109" spans="1:8" ht="16.899999999999999" customHeight="1">
      <c r="A109" s="53"/>
      <c r="B109" s="50"/>
      <c r="C109" s="62"/>
      <c r="D109" s="9" t="s">
        <v>8</v>
      </c>
      <c r="E109" s="35"/>
      <c r="F109" s="35"/>
      <c r="G109" s="29"/>
      <c r="H109" s="56"/>
    </row>
    <row r="110" spans="1:8" ht="16.899999999999999" customHeight="1">
      <c r="A110" s="53"/>
      <c r="B110" s="50"/>
      <c r="C110" s="62"/>
      <c r="D110" s="9" t="s">
        <v>9</v>
      </c>
      <c r="E110" s="35">
        <v>1157.4000000000001</v>
      </c>
      <c r="F110" s="35">
        <v>694.44</v>
      </c>
      <c r="G110" s="33">
        <f t="shared" ref="G110" si="15">F110/E110*100</f>
        <v>60</v>
      </c>
      <c r="H110" s="56"/>
    </row>
    <row r="111" spans="1:8" ht="17.25" customHeight="1">
      <c r="A111" s="54"/>
      <c r="B111" s="51"/>
      <c r="C111" s="63"/>
      <c r="D111" s="9" t="s">
        <v>10</v>
      </c>
      <c r="E111" s="35"/>
      <c r="F111" s="35"/>
      <c r="G111" s="29"/>
      <c r="H111" s="57"/>
    </row>
    <row r="112" spans="1:8" ht="19.5" customHeight="1">
      <c r="A112" s="52">
        <v>18</v>
      </c>
      <c r="B112" s="49" t="s">
        <v>44</v>
      </c>
      <c r="C112" s="52" t="s">
        <v>35</v>
      </c>
      <c r="D112" s="7" t="s">
        <v>5</v>
      </c>
      <c r="E112" s="37">
        <f>E114+E115+E116+E117</f>
        <v>40</v>
      </c>
      <c r="F112" s="37">
        <f>F114+F115+F116+F117</f>
        <v>40</v>
      </c>
      <c r="G112" s="29">
        <f t="shared" ref="G112" si="16">F112/E112*100</f>
        <v>100</v>
      </c>
      <c r="H112" s="55" t="s">
        <v>19</v>
      </c>
    </row>
    <row r="113" spans="1:8" ht="16.899999999999999" customHeight="1">
      <c r="A113" s="53"/>
      <c r="B113" s="50"/>
      <c r="C113" s="53"/>
      <c r="D113" s="8" t="s">
        <v>6</v>
      </c>
      <c r="E113" s="35"/>
      <c r="F113" s="35"/>
      <c r="G113" s="29"/>
      <c r="H113" s="56"/>
    </row>
    <row r="114" spans="1:8" ht="16.899999999999999" customHeight="1">
      <c r="A114" s="53"/>
      <c r="B114" s="50"/>
      <c r="C114" s="53"/>
      <c r="D114" s="9" t="s">
        <v>7</v>
      </c>
      <c r="E114" s="35"/>
      <c r="F114" s="35"/>
      <c r="G114" s="29"/>
      <c r="H114" s="56"/>
    </row>
    <row r="115" spans="1:8" ht="16.899999999999999" customHeight="1">
      <c r="A115" s="53"/>
      <c r="B115" s="50"/>
      <c r="C115" s="53"/>
      <c r="D115" s="9" t="s">
        <v>8</v>
      </c>
      <c r="E115" s="35"/>
      <c r="F115" s="35"/>
      <c r="G115" s="29"/>
      <c r="H115" s="56"/>
    </row>
    <row r="116" spans="1:8" ht="16.899999999999999" customHeight="1">
      <c r="A116" s="53"/>
      <c r="B116" s="50"/>
      <c r="C116" s="53"/>
      <c r="D116" s="9" t="s">
        <v>9</v>
      </c>
      <c r="E116" s="35">
        <v>40</v>
      </c>
      <c r="F116" s="35">
        <v>40</v>
      </c>
      <c r="G116" s="33">
        <f t="shared" ref="G116" si="17">F116/E116*100</f>
        <v>100</v>
      </c>
      <c r="H116" s="56"/>
    </row>
    <row r="117" spans="1:8" ht="22.9" customHeight="1">
      <c r="A117" s="54"/>
      <c r="B117" s="51"/>
      <c r="C117" s="54"/>
      <c r="D117" s="9" t="s">
        <v>10</v>
      </c>
      <c r="E117" s="35"/>
      <c r="F117" s="35"/>
      <c r="G117" s="29"/>
      <c r="H117" s="57"/>
    </row>
    <row r="118" spans="1:8" ht="18.75" customHeight="1">
      <c r="A118" s="52">
        <v>19</v>
      </c>
      <c r="B118" s="49" t="s">
        <v>61</v>
      </c>
      <c r="C118" s="61" t="s">
        <v>12</v>
      </c>
      <c r="D118" s="7" t="s">
        <v>5</v>
      </c>
      <c r="E118" s="37">
        <v>500</v>
      </c>
      <c r="F118" s="37">
        <v>500</v>
      </c>
      <c r="G118" s="29">
        <f t="shared" ref="G118" si="18">F118/E118*100</f>
        <v>100</v>
      </c>
      <c r="H118" s="55" t="s">
        <v>20</v>
      </c>
    </row>
    <row r="119" spans="1:8" ht="16.899999999999999" customHeight="1">
      <c r="A119" s="53"/>
      <c r="B119" s="50"/>
      <c r="C119" s="62"/>
      <c r="D119" s="8" t="s">
        <v>6</v>
      </c>
      <c r="E119" s="35"/>
      <c r="F119" s="35"/>
      <c r="G119" s="29"/>
      <c r="H119" s="56"/>
    </row>
    <row r="120" spans="1:8" ht="16.899999999999999" customHeight="1">
      <c r="A120" s="53"/>
      <c r="B120" s="50"/>
      <c r="C120" s="62"/>
      <c r="D120" s="9" t="s">
        <v>7</v>
      </c>
      <c r="E120" s="35"/>
      <c r="F120" s="35"/>
      <c r="G120" s="29"/>
      <c r="H120" s="56"/>
    </row>
    <row r="121" spans="1:8" ht="16.899999999999999" customHeight="1">
      <c r="A121" s="53"/>
      <c r="B121" s="50"/>
      <c r="C121" s="62"/>
      <c r="D121" s="9" t="s">
        <v>8</v>
      </c>
      <c r="E121" s="35"/>
      <c r="F121" s="35"/>
      <c r="G121" s="29"/>
      <c r="H121" s="56"/>
    </row>
    <row r="122" spans="1:8" ht="16.899999999999999" customHeight="1">
      <c r="A122" s="53"/>
      <c r="B122" s="50"/>
      <c r="C122" s="62"/>
      <c r="D122" s="9" t="s">
        <v>9</v>
      </c>
      <c r="E122" s="35">
        <v>500</v>
      </c>
      <c r="F122" s="35">
        <f>E122</f>
        <v>500</v>
      </c>
      <c r="G122" s="33">
        <f t="shared" ref="G122" si="19">F122/E122*100</f>
        <v>100</v>
      </c>
      <c r="H122" s="56"/>
    </row>
    <row r="123" spans="1:8" ht="16.899999999999999" customHeight="1">
      <c r="A123" s="54"/>
      <c r="B123" s="51"/>
      <c r="C123" s="63"/>
      <c r="D123" s="9" t="s">
        <v>10</v>
      </c>
      <c r="E123" s="35"/>
      <c r="F123" s="35"/>
      <c r="G123" s="29"/>
      <c r="H123" s="57"/>
    </row>
    <row r="124" spans="1:8" ht="22.5" customHeight="1">
      <c r="A124" s="52">
        <v>20</v>
      </c>
      <c r="B124" s="49" t="s">
        <v>45</v>
      </c>
      <c r="C124" s="61" t="s">
        <v>31</v>
      </c>
      <c r="D124" s="7" t="s">
        <v>5</v>
      </c>
      <c r="E124" s="37">
        <f>E128</f>
        <v>350</v>
      </c>
      <c r="F124" s="37">
        <f>F128</f>
        <v>349.28800000000001</v>
      </c>
      <c r="G124" s="29">
        <f t="shared" ref="G124" si="20">F124/E124*100</f>
        <v>99.79657142857144</v>
      </c>
      <c r="H124" s="58" t="s">
        <v>23</v>
      </c>
    </row>
    <row r="125" spans="1:8" ht="16.899999999999999" customHeight="1">
      <c r="A125" s="53"/>
      <c r="B125" s="50"/>
      <c r="C125" s="62"/>
      <c r="D125" s="8" t="s">
        <v>6</v>
      </c>
      <c r="E125" s="35"/>
      <c r="F125" s="35"/>
      <c r="G125" s="29"/>
      <c r="H125" s="59"/>
    </row>
    <row r="126" spans="1:8" ht="16.899999999999999" customHeight="1">
      <c r="A126" s="53"/>
      <c r="B126" s="50"/>
      <c r="C126" s="62"/>
      <c r="D126" s="9" t="s">
        <v>7</v>
      </c>
      <c r="E126" s="35"/>
      <c r="F126" s="35"/>
      <c r="G126" s="29"/>
      <c r="H126" s="59"/>
    </row>
    <row r="127" spans="1:8" ht="16.899999999999999" customHeight="1">
      <c r="A127" s="53"/>
      <c r="B127" s="50"/>
      <c r="C127" s="62"/>
      <c r="D127" s="9" t="s">
        <v>8</v>
      </c>
      <c r="E127" s="35"/>
      <c r="F127" s="35"/>
      <c r="G127" s="29"/>
      <c r="H127" s="59"/>
    </row>
    <row r="128" spans="1:8" ht="16.899999999999999" customHeight="1">
      <c r="A128" s="53"/>
      <c r="B128" s="50"/>
      <c r="C128" s="62"/>
      <c r="D128" s="9" t="s">
        <v>9</v>
      </c>
      <c r="E128" s="35">
        <v>350</v>
      </c>
      <c r="F128" s="35">
        <v>349.28800000000001</v>
      </c>
      <c r="G128" s="33">
        <f t="shared" ref="G128" si="21">F128/E128*100</f>
        <v>99.79657142857144</v>
      </c>
      <c r="H128" s="59"/>
    </row>
    <row r="129" spans="1:8" ht="18.75" customHeight="1">
      <c r="A129" s="54"/>
      <c r="B129" s="51"/>
      <c r="C129" s="63"/>
      <c r="D129" s="9" t="s">
        <v>10</v>
      </c>
      <c r="E129" s="35"/>
      <c r="F129" s="35"/>
      <c r="G129" s="29"/>
      <c r="H129" s="60"/>
    </row>
    <row r="130" spans="1:8" ht="18.75" customHeight="1">
      <c r="A130" s="52">
        <v>21</v>
      </c>
      <c r="B130" s="49" t="s">
        <v>46</v>
      </c>
      <c r="C130" s="61" t="s">
        <v>38</v>
      </c>
      <c r="D130" s="7" t="s">
        <v>5</v>
      </c>
      <c r="E130" s="37">
        <f>E134</f>
        <v>1000</v>
      </c>
      <c r="F130" s="37">
        <f>F134</f>
        <v>1000</v>
      </c>
      <c r="G130" s="29">
        <f t="shared" ref="G130" si="22">F130/E130*100</f>
        <v>100</v>
      </c>
      <c r="H130" s="58" t="s">
        <v>24</v>
      </c>
    </row>
    <row r="131" spans="1:8" ht="18.75" customHeight="1">
      <c r="A131" s="53"/>
      <c r="B131" s="50"/>
      <c r="C131" s="62"/>
      <c r="D131" s="8" t="s">
        <v>6</v>
      </c>
      <c r="E131" s="35"/>
      <c r="F131" s="35"/>
      <c r="G131" s="29"/>
      <c r="H131" s="59"/>
    </row>
    <row r="132" spans="1:8" ht="18.75" customHeight="1">
      <c r="A132" s="53"/>
      <c r="B132" s="50"/>
      <c r="C132" s="62"/>
      <c r="D132" s="9" t="s">
        <v>7</v>
      </c>
      <c r="E132" s="35"/>
      <c r="F132" s="35"/>
      <c r="G132" s="29"/>
      <c r="H132" s="59"/>
    </row>
    <row r="133" spans="1:8" ht="18.75" customHeight="1">
      <c r="A133" s="53"/>
      <c r="B133" s="50"/>
      <c r="C133" s="62"/>
      <c r="D133" s="9" t="s">
        <v>8</v>
      </c>
      <c r="E133" s="35"/>
      <c r="F133" s="35"/>
      <c r="G133" s="29"/>
      <c r="H133" s="59"/>
    </row>
    <row r="134" spans="1:8" ht="18.75" customHeight="1">
      <c r="A134" s="53"/>
      <c r="B134" s="50"/>
      <c r="C134" s="62"/>
      <c r="D134" s="9" t="s">
        <v>9</v>
      </c>
      <c r="E134" s="35">
        <f>800+200</f>
        <v>1000</v>
      </c>
      <c r="F134" s="35">
        <v>1000</v>
      </c>
      <c r="G134" s="33">
        <f t="shared" ref="G134" si="23">F134/E134*100</f>
        <v>100</v>
      </c>
      <c r="H134" s="59"/>
    </row>
    <row r="135" spans="1:8" ht="18.75" customHeight="1">
      <c r="A135" s="54"/>
      <c r="B135" s="51"/>
      <c r="C135" s="63"/>
      <c r="D135" s="9" t="s">
        <v>10</v>
      </c>
      <c r="E135" s="35"/>
      <c r="F135" s="35"/>
      <c r="G135" s="29"/>
      <c r="H135" s="60"/>
    </row>
    <row r="136" spans="1:8" ht="21.6" customHeight="1">
      <c r="A136" s="52">
        <v>22</v>
      </c>
      <c r="B136" s="49" t="s">
        <v>78</v>
      </c>
      <c r="C136" s="61" t="s">
        <v>49</v>
      </c>
      <c r="D136" s="7" t="s">
        <v>5</v>
      </c>
      <c r="E136" s="37">
        <f>E140</f>
        <v>200</v>
      </c>
      <c r="F136" s="37">
        <f>F140</f>
        <v>200</v>
      </c>
      <c r="G136" s="29">
        <f t="shared" ref="G136" si="24">F136/E136*100</f>
        <v>100</v>
      </c>
      <c r="H136" s="110" t="s">
        <v>85</v>
      </c>
    </row>
    <row r="137" spans="1:8" ht="16.899999999999999" customHeight="1">
      <c r="A137" s="53"/>
      <c r="B137" s="50"/>
      <c r="C137" s="62"/>
      <c r="D137" s="8" t="s">
        <v>6</v>
      </c>
      <c r="E137" s="35"/>
      <c r="F137" s="35"/>
      <c r="G137" s="29"/>
      <c r="H137" s="111"/>
    </row>
    <row r="138" spans="1:8" ht="16.899999999999999" customHeight="1">
      <c r="A138" s="53"/>
      <c r="B138" s="50"/>
      <c r="C138" s="62"/>
      <c r="D138" s="9" t="s">
        <v>7</v>
      </c>
      <c r="E138" s="35"/>
      <c r="F138" s="35"/>
      <c r="G138" s="29"/>
      <c r="H138" s="111"/>
    </row>
    <row r="139" spans="1:8" ht="18" customHeight="1">
      <c r="A139" s="53"/>
      <c r="B139" s="50"/>
      <c r="C139" s="62"/>
      <c r="D139" s="9" t="s">
        <v>8</v>
      </c>
      <c r="E139" s="35"/>
      <c r="F139" s="35"/>
      <c r="G139" s="29"/>
      <c r="H139" s="111"/>
    </row>
    <row r="140" spans="1:8" ht="21.6" customHeight="1">
      <c r="A140" s="53"/>
      <c r="B140" s="50"/>
      <c r="C140" s="62"/>
      <c r="D140" s="9" t="s">
        <v>9</v>
      </c>
      <c r="E140" s="35">
        <v>200</v>
      </c>
      <c r="F140" s="35">
        <f>E140</f>
        <v>200</v>
      </c>
      <c r="G140" s="33">
        <f t="shared" ref="G140" si="25">F140/E140*100</f>
        <v>100</v>
      </c>
      <c r="H140" s="111"/>
    </row>
    <row r="141" spans="1:8" ht="18.75" customHeight="1">
      <c r="A141" s="54"/>
      <c r="B141" s="51"/>
      <c r="C141" s="63"/>
      <c r="D141" s="9" t="s">
        <v>10</v>
      </c>
      <c r="E141" s="35"/>
      <c r="F141" s="35"/>
      <c r="G141" s="29"/>
      <c r="H141" s="112"/>
    </row>
    <row r="142" spans="1:8" ht="24" customHeight="1">
      <c r="A142" s="52">
        <v>23</v>
      </c>
      <c r="B142" s="49" t="s">
        <v>47</v>
      </c>
      <c r="C142" s="61" t="s">
        <v>30</v>
      </c>
      <c r="D142" s="7" t="s">
        <v>5</v>
      </c>
      <c r="E142" s="42">
        <f>E144+E145+E146+E147</f>
        <v>3918.9659999999999</v>
      </c>
      <c r="F142" s="37">
        <f>F144+F145+F146+F147</f>
        <v>1909.1241500000001</v>
      </c>
      <c r="G142" s="29">
        <f t="shared" ref="G142:G200" si="26">F142/E142*100</f>
        <v>48.71499650673163</v>
      </c>
      <c r="H142" s="64" t="s">
        <v>59</v>
      </c>
    </row>
    <row r="143" spans="1:8" ht="16.899999999999999" customHeight="1">
      <c r="A143" s="53"/>
      <c r="B143" s="50"/>
      <c r="C143" s="62"/>
      <c r="D143" s="8" t="s">
        <v>6</v>
      </c>
      <c r="E143" s="35"/>
      <c r="F143" s="35"/>
      <c r="G143" s="29"/>
      <c r="H143" s="65"/>
    </row>
    <row r="144" spans="1:8" ht="21" customHeight="1">
      <c r="A144" s="53"/>
      <c r="B144" s="50"/>
      <c r="C144" s="62"/>
      <c r="D144" s="9" t="s">
        <v>7</v>
      </c>
      <c r="E144" s="35">
        <v>2902.7</v>
      </c>
      <c r="F144" s="35">
        <f>530.00693+294.13893+73.53094+351.15324</f>
        <v>1248.8300400000001</v>
      </c>
      <c r="G144" s="33">
        <f t="shared" si="26"/>
        <v>43.023048885520382</v>
      </c>
      <c r="H144" s="65"/>
    </row>
    <row r="145" spans="1:8" ht="16.899999999999999" customHeight="1">
      <c r="A145" s="53"/>
      <c r="B145" s="50"/>
      <c r="C145" s="62"/>
      <c r="D145" s="9" t="s">
        <v>8</v>
      </c>
      <c r="E145" s="35"/>
      <c r="F145" s="35"/>
      <c r="G145" s="29"/>
      <c r="H145" s="65"/>
    </row>
    <row r="146" spans="1:8" ht="19.899999999999999" customHeight="1">
      <c r="A146" s="53"/>
      <c r="B146" s="50"/>
      <c r="C146" s="62"/>
      <c r="D146" s="9" t="s">
        <v>9</v>
      </c>
      <c r="E146" s="35">
        <v>1016.266</v>
      </c>
      <c r="F146" s="35">
        <v>660.29411000000005</v>
      </c>
      <c r="G146" s="33">
        <f t="shared" si="26"/>
        <v>64.972567221573883</v>
      </c>
      <c r="H146" s="65"/>
    </row>
    <row r="147" spans="1:8" ht="16.899999999999999" customHeight="1">
      <c r="A147" s="54"/>
      <c r="B147" s="51"/>
      <c r="C147" s="63"/>
      <c r="D147" s="9" t="s">
        <v>10</v>
      </c>
      <c r="E147" s="35"/>
      <c r="F147" s="35"/>
      <c r="G147" s="29"/>
      <c r="H147" s="73"/>
    </row>
    <row r="148" spans="1:8" ht="24" customHeight="1">
      <c r="A148" s="52">
        <v>24</v>
      </c>
      <c r="B148" s="49" t="s">
        <v>80</v>
      </c>
      <c r="C148" s="61" t="s">
        <v>33</v>
      </c>
      <c r="D148" s="7" t="s">
        <v>5</v>
      </c>
      <c r="E148" s="37">
        <f>E152</f>
        <v>133.5</v>
      </c>
      <c r="F148" s="37">
        <f>F152</f>
        <v>110.85</v>
      </c>
      <c r="G148" s="29">
        <f t="shared" ref="G148" si="27">F148/E148*100</f>
        <v>83.033707865168537</v>
      </c>
      <c r="H148" s="55" t="s">
        <v>26</v>
      </c>
    </row>
    <row r="149" spans="1:8" ht="16.899999999999999" customHeight="1">
      <c r="A149" s="53"/>
      <c r="B149" s="50"/>
      <c r="C149" s="62"/>
      <c r="D149" s="8" t="s">
        <v>6</v>
      </c>
      <c r="E149" s="35"/>
      <c r="F149" s="35"/>
      <c r="G149" s="29"/>
      <c r="H149" s="56"/>
    </row>
    <row r="150" spans="1:8" ht="16.899999999999999" customHeight="1">
      <c r="A150" s="53"/>
      <c r="B150" s="50"/>
      <c r="C150" s="62"/>
      <c r="D150" s="9" t="s">
        <v>7</v>
      </c>
      <c r="E150" s="35"/>
      <c r="F150" s="35"/>
      <c r="G150" s="29"/>
      <c r="H150" s="56"/>
    </row>
    <row r="151" spans="1:8" ht="16.899999999999999" customHeight="1">
      <c r="A151" s="53"/>
      <c r="B151" s="50"/>
      <c r="C151" s="62"/>
      <c r="D151" s="9" t="s">
        <v>8</v>
      </c>
      <c r="E151" s="35"/>
      <c r="F151" s="35"/>
      <c r="G151" s="29"/>
      <c r="H151" s="56"/>
    </row>
    <row r="152" spans="1:8" ht="24" customHeight="1">
      <c r="A152" s="53"/>
      <c r="B152" s="50"/>
      <c r="C152" s="62"/>
      <c r="D152" s="9" t="s">
        <v>9</v>
      </c>
      <c r="E152" s="35">
        <v>133.5</v>
      </c>
      <c r="F152" s="35">
        <v>110.85</v>
      </c>
      <c r="G152" s="33">
        <f t="shared" ref="G152" si="28">F152/E152*100</f>
        <v>83.033707865168537</v>
      </c>
      <c r="H152" s="56"/>
    </row>
    <row r="153" spans="1:8" ht="45" customHeight="1">
      <c r="A153" s="54"/>
      <c r="B153" s="51"/>
      <c r="C153" s="63"/>
      <c r="D153" s="9" t="s">
        <v>10</v>
      </c>
      <c r="E153" s="35"/>
      <c r="F153" s="35"/>
      <c r="G153" s="29"/>
      <c r="H153" s="57"/>
    </row>
    <row r="154" spans="1:8" ht="22.5" customHeight="1">
      <c r="A154" s="52">
        <v>25</v>
      </c>
      <c r="B154" s="49" t="s">
        <v>81</v>
      </c>
      <c r="C154" s="61" t="s">
        <v>30</v>
      </c>
      <c r="D154" s="7" t="s">
        <v>5</v>
      </c>
      <c r="E154" s="37">
        <f>E158</f>
        <v>1147.7</v>
      </c>
      <c r="F154" s="37">
        <f>F158</f>
        <v>1147.6953800000001</v>
      </c>
      <c r="G154" s="29">
        <f t="shared" si="26"/>
        <v>99.999597455781128</v>
      </c>
      <c r="H154" s="64" t="s">
        <v>75</v>
      </c>
    </row>
    <row r="155" spans="1:8" ht="16.899999999999999" customHeight="1">
      <c r="A155" s="53"/>
      <c r="B155" s="50"/>
      <c r="C155" s="62"/>
      <c r="D155" s="8" t="s">
        <v>6</v>
      </c>
      <c r="E155" s="35"/>
      <c r="F155" s="35"/>
      <c r="G155" s="29"/>
      <c r="H155" s="65"/>
    </row>
    <row r="156" spans="1:8" ht="16.899999999999999" customHeight="1">
      <c r="A156" s="53"/>
      <c r="B156" s="50"/>
      <c r="C156" s="62"/>
      <c r="D156" s="9" t="s">
        <v>7</v>
      </c>
      <c r="E156" s="35"/>
      <c r="F156" s="35"/>
      <c r="G156" s="29"/>
      <c r="H156" s="65"/>
    </row>
    <row r="157" spans="1:8" ht="16.899999999999999" customHeight="1">
      <c r="A157" s="53"/>
      <c r="B157" s="50"/>
      <c r="C157" s="62"/>
      <c r="D157" s="9" t="s">
        <v>8</v>
      </c>
      <c r="E157" s="35"/>
      <c r="F157" s="35"/>
      <c r="G157" s="29"/>
      <c r="H157" s="65"/>
    </row>
    <row r="158" spans="1:8" ht="21.6" customHeight="1">
      <c r="A158" s="53"/>
      <c r="B158" s="50"/>
      <c r="C158" s="62"/>
      <c r="D158" s="9" t="s">
        <v>9</v>
      </c>
      <c r="E158" s="35">
        <v>1147.7</v>
      </c>
      <c r="F158" s="35">
        <f>703.19538+444.5</f>
        <v>1147.6953800000001</v>
      </c>
      <c r="G158" s="33">
        <f t="shared" si="26"/>
        <v>99.999597455781128</v>
      </c>
      <c r="H158" s="65"/>
    </row>
    <row r="159" spans="1:8" ht="139.15" customHeight="1">
      <c r="A159" s="54"/>
      <c r="B159" s="51"/>
      <c r="C159" s="63"/>
      <c r="D159" s="9" t="s">
        <v>10</v>
      </c>
      <c r="E159" s="35"/>
      <c r="F159" s="43"/>
      <c r="G159" s="29"/>
      <c r="H159" s="73"/>
    </row>
    <row r="160" spans="1:8" ht="27" customHeight="1">
      <c r="A160" s="52">
        <v>26</v>
      </c>
      <c r="B160" s="49" t="s">
        <v>82</v>
      </c>
      <c r="C160" s="61" t="s">
        <v>31</v>
      </c>
      <c r="D160" s="7" t="s">
        <v>5</v>
      </c>
      <c r="E160" s="37">
        <f>E164</f>
        <v>600</v>
      </c>
      <c r="F160" s="37">
        <f>F164</f>
        <v>580.64</v>
      </c>
      <c r="G160" s="29">
        <f t="shared" si="26"/>
        <v>96.773333333333341</v>
      </c>
      <c r="H160" s="64" t="s">
        <v>70</v>
      </c>
    </row>
    <row r="161" spans="1:8" ht="16.899999999999999" customHeight="1">
      <c r="A161" s="53"/>
      <c r="B161" s="50"/>
      <c r="C161" s="62"/>
      <c r="D161" s="8" t="s">
        <v>6</v>
      </c>
      <c r="E161" s="35"/>
      <c r="F161" s="35"/>
      <c r="G161" s="29"/>
      <c r="H161" s="65"/>
    </row>
    <row r="162" spans="1:8" ht="16.899999999999999" customHeight="1">
      <c r="A162" s="53"/>
      <c r="B162" s="50"/>
      <c r="C162" s="62"/>
      <c r="D162" s="9" t="s">
        <v>7</v>
      </c>
      <c r="E162" s="35"/>
      <c r="F162" s="35"/>
      <c r="G162" s="29"/>
      <c r="H162" s="65"/>
    </row>
    <row r="163" spans="1:8" ht="16.899999999999999" customHeight="1">
      <c r="A163" s="53"/>
      <c r="B163" s="50"/>
      <c r="C163" s="62"/>
      <c r="D163" s="9" t="s">
        <v>8</v>
      </c>
      <c r="E163" s="35"/>
      <c r="F163" s="43"/>
      <c r="G163" s="44"/>
      <c r="H163" s="65"/>
    </row>
    <row r="164" spans="1:8" ht="21" customHeight="1">
      <c r="A164" s="53"/>
      <c r="B164" s="50"/>
      <c r="C164" s="62"/>
      <c r="D164" s="9" t="s">
        <v>9</v>
      </c>
      <c r="E164" s="35">
        <v>600</v>
      </c>
      <c r="F164" s="35">
        <v>580.64</v>
      </c>
      <c r="G164" s="33">
        <f t="shared" si="26"/>
        <v>96.773333333333341</v>
      </c>
      <c r="H164" s="65"/>
    </row>
    <row r="165" spans="1:8" ht="16.899999999999999" customHeight="1">
      <c r="A165" s="54"/>
      <c r="B165" s="51"/>
      <c r="C165" s="63"/>
      <c r="D165" s="9" t="s">
        <v>10</v>
      </c>
      <c r="E165" s="35"/>
      <c r="F165" s="35"/>
      <c r="G165" s="29"/>
      <c r="H165" s="73"/>
    </row>
    <row r="166" spans="1:8" ht="16.899999999999999" customHeight="1">
      <c r="A166" s="52">
        <v>27</v>
      </c>
      <c r="B166" s="113" t="s">
        <v>48</v>
      </c>
      <c r="C166" s="61" t="s">
        <v>31</v>
      </c>
      <c r="D166" s="7" t="s">
        <v>5</v>
      </c>
      <c r="E166" s="37">
        <f>E170</f>
        <v>744.97500000000002</v>
      </c>
      <c r="F166" s="37">
        <f>F170</f>
        <v>729.51</v>
      </c>
      <c r="G166" s="29">
        <f t="shared" si="26"/>
        <v>97.924091412463497</v>
      </c>
      <c r="H166" s="55" t="s">
        <v>91</v>
      </c>
    </row>
    <row r="167" spans="1:8" ht="16.899999999999999" customHeight="1">
      <c r="A167" s="53"/>
      <c r="B167" s="114"/>
      <c r="C167" s="62"/>
      <c r="D167" s="8" t="s">
        <v>6</v>
      </c>
      <c r="E167" s="35"/>
      <c r="F167" s="35"/>
      <c r="G167" s="29"/>
      <c r="H167" s="56"/>
    </row>
    <row r="168" spans="1:8" ht="16.899999999999999" customHeight="1">
      <c r="A168" s="53"/>
      <c r="B168" s="114"/>
      <c r="C168" s="62"/>
      <c r="D168" s="9" t="s">
        <v>7</v>
      </c>
      <c r="E168" s="35"/>
      <c r="F168" s="35"/>
      <c r="G168" s="29"/>
      <c r="H168" s="56"/>
    </row>
    <row r="169" spans="1:8" ht="16.899999999999999" customHeight="1">
      <c r="A169" s="53"/>
      <c r="B169" s="114"/>
      <c r="C169" s="62"/>
      <c r="D169" s="9" t="s">
        <v>8</v>
      </c>
      <c r="E169" s="35"/>
      <c r="F169" s="35"/>
      <c r="G169" s="29"/>
      <c r="H169" s="56"/>
    </row>
    <row r="170" spans="1:8" ht="21" customHeight="1">
      <c r="A170" s="53"/>
      <c r="B170" s="114"/>
      <c r="C170" s="62"/>
      <c r="D170" s="9" t="s">
        <v>9</v>
      </c>
      <c r="E170" s="35">
        <v>744.97500000000002</v>
      </c>
      <c r="F170" s="35">
        <v>729.51</v>
      </c>
      <c r="G170" s="33">
        <f t="shared" si="26"/>
        <v>97.924091412463497</v>
      </c>
      <c r="H170" s="56"/>
    </row>
    <row r="171" spans="1:8" ht="16.899999999999999" customHeight="1">
      <c r="A171" s="54"/>
      <c r="B171" s="115"/>
      <c r="C171" s="63"/>
      <c r="D171" s="9" t="s">
        <v>10</v>
      </c>
      <c r="E171" s="35"/>
      <c r="F171" s="35"/>
      <c r="G171" s="29"/>
      <c r="H171" s="57"/>
    </row>
    <row r="172" spans="1:8" ht="22.5" customHeight="1">
      <c r="A172" s="52">
        <v>28</v>
      </c>
      <c r="B172" s="49" t="s">
        <v>53</v>
      </c>
      <c r="C172" s="61" t="s">
        <v>49</v>
      </c>
      <c r="D172" s="7" t="s">
        <v>5</v>
      </c>
      <c r="E172" s="37">
        <f>E176</f>
        <v>31.3</v>
      </c>
      <c r="F172" s="37">
        <f>F176</f>
        <v>31.233720000000002</v>
      </c>
      <c r="G172" s="29">
        <f t="shared" ref="G172" si="29">F172/E172*100</f>
        <v>99.788242811501604</v>
      </c>
      <c r="H172" s="76" t="s">
        <v>60</v>
      </c>
    </row>
    <row r="173" spans="1:8" ht="16.899999999999999" customHeight="1">
      <c r="A173" s="53"/>
      <c r="B173" s="50"/>
      <c r="C173" s="62"/>
      <c r="D173" s="8" t="s">
        <v>6</v>
      </c>
      <c r="E173" s="35"/>
      <c r="F173" s="35"/>
      <c r="G173" s="29"/>
      <c r="H173" s="77"/>
    </row>
    <row r="174" spans="1:8" ht="16.899999999999999" customHeight="1">
      <c r="A174" s="53"/>
      <c r="B174" s="50"/>
      <c r="C174" s="62"/>
      <c r="D174" s="9" t="s">
        <v>7</v>
      </c>
      <c r="E174" s="35"/>
      <c r="F174" s="35"/>
      <c r="G174" s="29"/>
      <c r="H174" s="77"/>
    </row>
    <row r="175" spans="1:8" ht="16.899999999999999" customHeight="1">
      <c r="A175" s="53"/>
      <c r="B175" s="50"/>
      <c r="C175" s="62"/>
      <c r="D175" s="9" t="s">
        <v>8</v>
      </c>
      <c r="E175" s="35"/>
      <c r="F175" s="35"/>
      <c r="G175" s="29"/>
      <c r="H175" s="77"/>
    </row>
    <row r="176" spans="1:8" ht="21" customHeight="1">
      <c r="A176" s="53"/>
      <c r="B176" s="50"/>
      <c r="C176" s="62"/>
      <c r="D176" s="9" t="s">
        <v>9</v>
      </c>
      <c r="E176" s="35">
        <f>30+1.3</f>
        <v>31.3</v>
      </c>
      <c r="F176" s="35">
        <v>31.233720000000002</v>
      </c>
      <c r="G176" s="33">
        <f t="shared" ref="G176" si="30">F176/E176*100</f>
        <v>99.788242811501604</v>
      </c>
      <c r="H176" s="77"/>
    </row>
    <row r="177" spans="1:8" ht="24" customHeight="1">
      <c r="A177" s="54"/>
      <c r="B177" s="51"/>
      <c r="C177" s="63"/>
      <c r="D177" s="9" t="s">
        <v>10</v>
      </c>
      <c r="E177" s="35"/>
      <c r="F177" s="35"/>
      <c r="G177" s="29"/>
      <c r="H177" s="78"/>
    </row>
    <row r="178" spans="1:8" ht="17.25" customHeight="1">
      <c r="A178" s="52">
        <v>29</v>
      </c>
      <c r="B178" s="49" t="s">
        <v>54</v>
      </c>
      <c r="C178" s="61" t="s">
        <v>38</v>
      </c>
      <c r="D178" s="7" t="s">
        <v>5</v>
      </c>
      <c r="E178" s="37">
        <f>E182</f>
        <v>31</v>
      </c>
      <c r="F178" s="37">
        <f>F182</f>
        <v>30.9</v>
      </c>
      <c r="G178" s="29">
        <f t="shared" ref="G178" si="31">F178/E178*100</f>
        <v>99.677419354838705</v>
      </c>
      <c r="H178" s="76" t="s">
        <v>71</v>
      </c>
    </row>
    <row r="179" spans="1:8" ht="16.899999999999999" customHeight="1">
      <c r="A179" s="53"/>
      <c r="B179" s="50"/>
      <c r="C179" s="62"/>
      <c r="D179" s="8" t="s">
        <v>6</v>
      </c>
      <c r="E179" s="35"/>
      <c r="F179" s="35"/>
      <c r="G179" s="29"/>
      <c r="H179" s="77"/>
    </row>
    <row r="180" spans="1:8" ht="16.899999999999999" customHeight="1">
      <c r="A180" s="53"/>
      <c r="B180" s="50"/>
      <c r="C180" s="62"/>
      <c r="D180" s="9" t="s">
        <v>7</v>
      </c>
      <c r="E180" s="35"/>
      <c r="F180" s="35"/>
      <c r="G180" s="29"/>
      <c r="H180" s="77"/>
    </row>
    <row r="181" spans="1:8" ht="16.899999999999999" customHeight="1">
      <c r="A181" s="53"/>
      <c r="B181" s="50"/>
      <c r="C181" s="62"/>
      <c r="D181" s="9" t="s">
        <v>8</v>
      </c>
      <c r="E181" s="35"/>
      <c r="F181" s="35"/>
      <c r="G181" s="29"/>
      <c r="H181" s="77"/>
    </row>
    <row r="182" spans="1:8" ht="22.9" customHeight="1">
      <c r="A182" s="53"/>
      <c r="B182" s="50"/>
      <c r="C182" s="62"/>
      <c r="D182" s="9" t="s">
        <v>9</v>
      </c>
      <c r="E182" s="35">
        <v>31</v>
      </c>
      <c r="F182" s="35">
        <v>30.9</v>
      </c>
      <c r="G182" s="33">
        <f t="shared" ref="G182" si="32">F182/E182*100</f>
        <v>99.677419354838705</v>
      </c>
      <c r="H182" s="77"/>
    </row>
    <row r="183" spans="1:8" ht="16.899999999999999" customHeight="1">
      <c r="A183" s="54"/>
      <c r="B183" s="51"/>
      <c r="C183" s="63"/>
      <c r="D183" s="9" t="s">
        <v>10</v>
      </c>
      <c r="E183" s="35"/>
      <c r="F183" s="35"/>
      <c r="G183" s="29"/>
      <c r="H183" s="78"/>
    </row>
    <row r="184" spans="1:8" ht="19.5" customHeight="1">
      <c r="A184" s="52">
        <v>30</v>
      </c>
      <c r="B184" s="49" t="s">
        <v>50</v>
      </c>
      <c r="C184" s="61" t="s">
        <v>32</v>
      </c>
      <c r="D184" s="7" t="s">
        <v>5</v>
      </c>
      <c r="E184" s="37">
        <f>E188</f>
        <v>354.9</v>
      </c>
      <c r="F184" s="37">
        <f>F188</f>
        <v>353.6</v>
      </c>
      <c r="G184" s="29">
        <f t="shared" si="26"/>
        <v>99.633699633699649</v>
      </c>
      <c r="H184" s="58" t="s">
        <v>25</v>
      </c>
    </row>
    <row r="185" spans="1:8" ht="16.899999999999999" customHeight="1">
      <c r="A185" s="53"/>
      <c r="B185" s="50"/>
      <c r="C185" s="62"/>
      <c r="D185" s="8" t="s">
        <v>6</v>
      </c>
      <c r="E185" s="35"/>
      <c r="F185" s="35"/>
      <c r="G185" s="29"/>
      <c r="H185" s="59"/>
    </row>
    <row r="186" spans="1:8" ht="16.899999999999999" customHeight="1">
      <c r="A186" s="53"/>
      <c r="B186" s="50"/>
      <c r="C186" s="62"/>
      <c r="D186" s="9" t="s">
        <v>7</v>
      </c>
      <c r="E186" s="35"/>
      <c r="F186" s="35"/>
      <c r="G186" s="29"/>
      <c r="H186" s="59"/>
    </row>
    <row r="187" spans="1:8" ht="16.899999999999999" customHeight="1">
      <c r="A187" s="53"/>
      <c r="B187" s="50"/>
      <c r="C187" s="62"/>
      <c r="D187" s="9" t="s">
        <v>8</v>
      </c>
      <c r="E187" s="35"/>
      <c r="F187" s="35"/>
      <c r="G187" s="29"/>
      <c r="H187" s="59"/>
    </row>
    <row r="188" spans="1:8" ht="22.9" customHeight="1">
      <c r="A188" s="53"/>
      <c r="B188" s="50"/>
      <c r="C188" s="62"/>
      <c r="D188" s="9" t="s">
        <v>9</v>
      </c>
      <c r="E188" s="35">
        <v>354.9</v>
      </c>
      <c r="F188" s="35">
        <v>353.6</v>
      </c>
      <c r="G188" s="33">
        <f t="shared" si="26"/>
        <v>99.633699633699649</v>
      </c>
      <c r="H188" s="59"/>
    </row>
    <row r="189" spans="1:8" ht="22.5" customHeight="1">
      <c r="A189" s="54"/>
      <c r="B189" s="51"/>
      <c r="C189" s="63"/>
      <c r="D189" s="9" t="s">
        <v>10</v>
      </c>
      <c r="E189" s="35"/>
      <c r="F189" s="35"/>
      <c r="G189" s="29"/>
      <c r="H189" s="60"/>
    </row>
    <row r="190" spans="1:8" ht="19.5" customHeight="1">
      <c r="A190" s="52">
        <v>31</v>
      </c>
      <c r="B190" s="49" t="s">
        <v>55</v>
      </c>
      <c r="C190" s="61" t="s">
        <v>31</v>
      </c>
      <c r="D190" s="7" t="s">
        <v>5</v>
      </c>
      <c r="E190" s="37">
        <f>E194</f>
        <v>245</v>
      </c>
      <c r="F190" s="37">
        <f>F194</f>
        <v>220.22</v>
      </c>
      <c r="G190" s="29">
        <f t="shared" ref="G190" si="33">F190/E190*100</f>
        <v>89.885714285714286</v>
      </c>
      <c r="H190" s="76" t="s">
        <v>74</v>
      </c>
    </row>
    <row r="191" spans="1:8" ht="16.899999999999999" customHeight="1">
      <c r="A191" s="53"/>
      <c r="B191" s="50"/>
      <c r="C191" s="62"/>
      <c r="D191" s="8" t="s">
        <v>6</v>
      </c>
      <c r="E191" s="35"/>
      <c r="F191" s="35"/>
      <c r="G191" s="29"/>
      <c r="H191" s="77"/>
    </row>
    <row r="192" spans="1:8" ht="16.899999999999999" customHeight="1">
      <c r="A192" s="53"/>
      <c r="B192" s="50"/>
      <c r="C192" s="62"/>
      <c r="D192" s="9" t="s">
        <v>7</v>
      </c>
      <c r="E192" s="35"/>
      <c r="F192" s="35"/>
      <c r="G192" s="29"/>
      <c r="H192" s="77"/>
    </row>
    <row r="193" spans="1:8" ht="16.899999999999999" customHeight="1">
      <c r="A193" s="53"/>
      <c r="B193" s="50"/>
      <c r="C193" s="62"/>
      <c r="D193" s="9" t="s">
        <v>8</v>
      </c>
      <c r="E193" s="35"/>
      <c r="F193" s="35"/>
      <c r="G193" s="29"/>
      <c r="H193" s="77"/>
    </row>
    <row r="194" spans="1:8" ht="24" customHeight="1">
      <c r="A194" s="53"/>
      <c r="B194" s="50"/>
      <c r="C194" s="62"/>
      <c r="D194" s="9" t="s">
        <v>9</v>
      </c>
      <c r="E194" s="35">
        <v>245</v>
      </c>
      <c r="F194" s="35">
        <v>220.22</v>
      </c>
      <c r="G194" s="33">
        <f t="shared" ref="G194" si="34">F194/E194*100</f>
        <v>89.885714285714286</v>
      </c>
      <c r="H194" s="77"/>
    </row>
    <row r="195" spans="1:8" ht="52.9" customHeight="1">
      <c r="A195" s="54"/>
      <c r="B195" s="51"/>
      <c r="C195" s="63"/>
      <c r="D195" s="9" t="s">
        <v>10</v>
      </c>
      <c r="E195" s="35"/>
      <c r="F195" s="35"/>
      <c r="G195" s="29"/>
      <c r="H195" s="78"/>
    </row>
    <row r="196" spans="1:8" ht="22.5" customHeight="1">
      <c r="A196" s="52">
        <v>32</v>
      </c>
      <c r="B196" s="49" t="s">
        <v>51</v>
      </c>
      <c r="C196" s="52" t="s">
        <v>35</v>
      </c>
      <c r="D196" s="7" t="s">
        <v>5</v>
      </c>
      <c r="E196" s="37">
        <f>E200</f>
        <v>11284.84</v>
      </c>
      <c r="F196" s="37">
        <f>F200</f>
        <v>11048.132159999999</v>
      </c>
      <c r="G196" s="29">
        <f t="shared" si="26"/>
        <v>97.902426263908026</v>
      </c>
      <c r="H196" s="58" t="s">
        <v>52</v>
      </c>
    </row>
    <row r="197" spans="1:8" ht="16.899999999999999" customHeight="1">
      <c r="A197" s="53"/>
      <c r="B197" s="50"/>
      <c r="C197" s="53"/>
      <c r="D197" s="8" t="s">
        <v>6</v>
      </c>
      <c r="E197" s="35"/>
      <c r="F197" s="35"/>
      <c r="G197" s="29"/>
      <c r="H197" s="59"/>
    </row>
    <row r="198" spans="1:8" ht="16.899999999999999" customHeight="1">
      <c r="A198" s="53"/>
      <c r="B198" s="50"/>
      <c r="C198" s="53"/>
      <c r="D198" s="9" t="s">
        <v>7</v>
      </c>
      <c r="E198" s="35"/>
      <c r="F198" s="35"/>
      <c r="G198" s="29"/>
      <c r="H198" s="59"/>
    </row>
    <row r="199" spans="1:8" ht="16.899999999999999" customHeight="1">
      <c r="A199" s="53"/>
      <c r="B199" s="50"/>
      <c r="C199" s="53"/>
      <c r="D199" s="9" t="s">
        <v>8</v>
      </c>
      <c r="E199" s="35"/>
      <c r="F199" s="35"/>
      <c r="G199" s="29"/>
      <c r="H199" s="59"/>
    </row>
    <row r="200" spans="1:8" ht="18.600000000000001" customHeight="1">
      <c r="A200" s="53"/>
      <c r="B200" s="50"/>
      <c r="C200" s="53"/>
      <c r="D200" s="9" t="s">
        <v>9</v>
      </c>
      <c r="E200" s="35">
        <f>10019.24+1265.6</f>
        <v>11284.84</v>
      </c>
      <c r="F200" s="35">
        <f>9783.30625+1264.82591</f>
        <v>11048.132159999999</v>
      </c>
      <c r="G200" s="33">
        <f t="shared" si="26"/>
        <v>97.902426263908026</v>
      </c>
      <c r="H200" s="59"/>
    </row>
    <row r="201" spans="1:8" ht="109.9" customHeight="1">
      <c r="A201" s="54"/>
      <c r="B201" s="51"/>
      <c r="C201" s="54"/>
      <c r="D201" s="9" t="s">
        <v>10</v>
      </c>
      <c r="E201" s="35"/>
      <c r="F201" s="35"/>
      <c r="G201" s="29"/>
      <c r="H201" s="60"/>
    </row>
    <row r="202" spans="1:8" s="3" customFormat="1" ht="38.450000000000003" customHeight="1">
      <c r="A202" s="98" t="s">
        <v>11</v>
      </c>
      <c r="B202" s="99"/>
      <c r="C202" s="100"/>
      <c r="D202" s="13" t="s">
        <v>22</v>
      </c>
      <c r="E202" s="45">
        <f>E204+E205+E206+E207</f>
        <v>80561.053999999989</v>
      </c>
      <c r="F202" s="45">
        <f>F204+F205+F206+F207</f>
        <v>70303.281129999988</v>
      </c>
      <c r="G202" s="29">
        <f t="shared" ref="G202:G206" si="35">F202/E202*100</f>
        <v>87.26708209403516</v>
      </c>
      <c r="H202" s="107"/>
    </row>
    <row r="203" spans="1:8" s="3" customFormat="1" ht="16.899999999999999" customHeight="1">
      <c r="A203" s="101"/>
      <c r="B203" s="102"/>
      <c r="C203" s="103"/>
      <c r="D203" s="8" t="s">
        <v>6</v>
      </c>
      <c r="E203" s="46"/>
      <c r="F203" s="47"/>
      <c r="G203" s="29"/>
      <c r="H203" s="108"/>
    </row>
    <row r="204" spans="1:8" s="3" customFormat="1" ht="16.899999999999999" customHeight="1">
      <c r="A204" s="101"/>
      <c r="B204" s="102"/>
      <c r="C204" s="103"/>
      <c r="D204" s="8" t="s">
        <v>7</v>
      </c>
      <c r="E204" s="45">
        <f t="shared" ref="E204:F207" si="36">E12+E18+E24+E30+E36+E42+E48+E54+E60+E66+E72+E78+E84+E90+E96+E102+E108+E114+E120+E126+E138+E144+E150+E156+E162+E168+E174+E180+E186+E192+E198+E132</f>
        <v>2902.7</v>
      </c>
      <c r="F204" s="45">
        <f t="shared" si="36"/>
        <v>1248.8300400000001</v>
      </c>
      <c r="G204" s="29">
        <f t="shared" si="35"/>
        <v>43.023048885520382</v>
      </c>
      <c r="H204" s="108"/>
    </row>
    <row r="205" spans="1:8" s="3" customFormat="1" ht="16.899999999999999" customHeight="1">
      <c r="A205" s="101"/>
      <c r="B205" s="102"/>
      <c r="C205" s="103"/>
      <c r="D205" s="8" t="s">
        <v>8</v>
      </c>
      <c r="E205" s="45">
        <f t="shared" si="36"/>
        <v>50</v>
      </c>
      <c r="F205" s="45">
        <f t="shared" si="36"/>
        <v>50</v>
      </c>
      <c r="G205" s="29">
        <f t="shared" si="35"/>
        <v>100</v>
      </c>
      <c r="H205" s="108"/>
    </row>
    <row r="206" spans="1:8" s="3" customFormat="1" ht="16.899999999999999" customHeight="1">
      <c r="A206" s="101"/>
      <c r="B206" s="102"/>
      <c r="C206" s="103"/>
      <c r="D206" s="8" t="s">
        <v>9</v>
      </c>
      <c r="E206" s="45">
        <f>E14+E20+E26+E32+E38+E44+E50+E56+E62+E68+E74+E80+E86+E92+E98+E104+E110+E116+E122+E128+E140+E146+E152+E158+E164+E170+E176+E182+E188+E194+E200+E134</f>
        <v>77608.353999999992</v>
      </c>
      <c r="F206" s="45">
        <f>F14+F20+F26+F32+F38+F44+F50+F56+F62+F68+F74+F80+F86+F92+F98+F104+F110+F116+F122+F128+F140+F146+F152+F158+F164+F170+F176+F182+F188+F194+F200+F134</f>
        <v>69004.451089999988</v>
      </c>
      <c r="G206" s="29">
        <f t="shared" si="35"/>
        <v>88.913689742730526</v>
      </c>
      <c r="H206" s="108"/>
    </row>
    <row r="207" spans="1:8" s="3" customFormat="1" ht="16.899999999999999" customHeight="1">
      <c r="A207" s="104"/>
      <c r="B207" s="105"/>
      <c r="C207" s="106"/>
      <c r="D207" s="8" t="s">
        <v>10</v>
      </c>
      <c r="E207" s="45">
        <f t="shared" si="36"/>
        <v>0</v>
      </c>
      <c r="F207" s="45">
        <f t="shared" si="36"/>
        <v>0</v>
      </c>
      <c r="G207" s="29">
        <v>0</v>
      </c>
      <c r="H207" s="109"/>
    </row>
    <row r="208" spans="1:8" s="3" customFormat="1" ht="16.899999999999999" customHeight="1">
      <c r="A208" s="10"/>
      <c r="B208" s="10"/>
      <c r="C208" s="10"/>
      <c r="D208" s="11"/>
      <c r="E208" s="16"/>
      <c r="F208" s="16"/>
      <c r="G208" s="22"/>
      <c r="H208" s="12"/>
    </row>
    <row r="209" spans="1:9" s="3" customFormat="1" ht="16.899999999999999" customHeight="1">
      <c r="A209" s="10"/>
      <c r="B209" s="10"/>
      <c r="C209" s="10"/>
      <c r="D209" s="11"/>
      <c r="E209" s="17"/>
      <c r="F209" s="16"/>
      <c r="G209" s="22"/>
      <c r="H209" s="12"/>
    </row>
    <row r="210" spans="1:9">
      <c r="E210" s="18"/>
    </row>
    <row r="211" spans="1:9">
      <c r="B211" s="74" t="s">
        <v>89</v>
      </c>
      <c r="C211" s="75"/>
      <c r="D211" s="75"/>
      <c r="E211" s="75"/>
      <c r="F211" s="75"/>
      <c r="G211" s="75"/>
      <c r="H211" s="75"/>
      <c r="I211" s="4"/>
    </row>
    <row r="214" spans="1:9" ht="19.5">
      <c r="E214" s="19"/>
    </row>
    <row r="215" spans="1:9">
      <c r="E215" s="20"/>
    </row>
  </sheetData>
  <mergeCells count="140">
    <mergeCell ref="H184:H189"/>
    <mergeCell ref="H112:H117"/>
    <mergeCell ref="B178:B183"/>
    <mergeCell ref="A76:A81"/>
    <mergeCell ref="B76:B81"/>
    <mergeCell ref="H64:H69"/>
    <mergeCell ref="A64:A69"/>
    <mergeCell ref="B64:B69"/>
    <mergeCell ref="C64:C69"/>
    <mergeCell ref="H70:H75"/>
    <mergeCell ref="H178:H183"/>
    <mergeCell ref="C136:C141"/>
    <mergeCell ref="A142:A147"/>
    <mergeCell ref="C178:C183"/>
    <mergeCell ref="B106:B111"/>
    <mergeCell ref="A148:A153"/>
    <mergeCell ref="B148:B153"/>
    <mergeCell ref="C148:C153"/>
    <mergeCell ref="B172:B177"/>
    <mergeCell ref="C172:C177"/>
    <mergeCell ref="H172:H177"/>
    <mergeCell ref="A160:A165"/>
    <mergeCell ref="B160:B165"/>
    <mergeCell ref="C160:C165"/>
    <mergeCell ref="A154:A159"/>
    <mergeCell ref="B154:B159"/>
    <mergeCell ref="C154:C159"/>
    <mergeCell ref="H166:H171"/>
    <mergeCell ref="A202:C207"/>
    <mergeCell ref="H202:H207"/>
    <mergeCell ref="H136:H141"/>
    <mergeCell ref="H148:H153"/>
    <mergeCell ref="H154:H159"/>
    <mergeCell ref="H160:H165"/>
    <mergeCell ref="A184:A189"/>
    <mergeCell ref="B184:B189"/>
    <mergeCell ref="C184:C189"/>
    <mergeCell ref="A166:A171"/>
    <mergeCell ref="B166:B171"/>
    <mergeCell ref="C166:C171"/>
    <mergeCell ref="H196:H201"/>
    <mergeCell ref="H142:H147"/>
    <mergeCell ref="B196:B201"/>
    <mergeCell ref="C196:C201"/>
    <mergeCell ref="A178:A183"/>
    <mergeCell ref="A190:A195"/>
    <mergeCell ref="B190:B195"/>
    <mergeCell ref="A136:A141"/>
    <mergeCell ref="A196:A201"/>
    <mergeCell ref="C190:C195"/>
    <mergeCell ref="H190:H195"/>
    <mergeCell ref="A172:A177"/>
    <mergeCell ref="A3:H3"/>
    <mergeCell ref="B6:H6"/>
    <mergeCell ref="A22:A27"/>
    <mergeCell ref="B22:B27"/>
    <mergeCell ref="C22:C27"/>
    <mergeCell ref="A40:A45"/>
    <mergeCell ref="B40:B45"/>
    <mergeCell ref="C40:C45"/>
    <mergeCell ref="H8:H9"/>
    <mergeCell ref="A8:A9"/>
    <mergeCell ref="B8:B9"/>
    <mergeCell ref="C8:C9"/>
    <mergeCell ref="D8:G8"/>
    <mergeCell ref="H22:H27"/>
    <mergeCell ref="A10:A15"/>
    <mergeCell ref="B10:B15"/>
    <mergeCell ref="A4:H4"/>
    <mergeCell ref="A5:H5"/>
    <mergeCell ref="A16:A21"/>
    <mergeCell ref="B16:B21"/>
    <mergeCell ref="B211:H211"/>
    <mergeCell ref="C76:C81"/>
    <mergeCell ref="A88:A93"/>
    <mergeCell ref="B88:B93"/>
    <mergeCell ref="C88:C93"/>
    <mergeCell ref="A94:A99"/>
    <mergeCell ref="A112:A117"/>
    <mergeCell ref="B112:B117"/>
    <mergeCell ref="C112:C117"/>
    <mergeCell ref="C142:C147"/>
    <mergeCell ref="A118:A123"/>
    <mergeCell ref="B118:B123"/>
    <mergeCell ref="C118:C123"/>
    <mergeCell ref="C124:C129"/>
    <mergeCell ref="B124:B129"/>
    <mergeCell ref="A124:A129"/>
    <mergeCell ref="H76:H81"/>
    <mergeCell ref="H94:H99"/>
    <mergeCell ref="H100:H105"/>
    <mergeCell ref="B142:B147"/>
    <mergeCell ref="C106:C111"/>
    <mergeCell ref="B94:B99"/>
    <mergeCell ref="C94:C99"/>
    <mergeCell ref="A82:A87"/>
    <mergeCell ref="H16:H21"/>
    <mergeCell ref="C16:C21"/>
    <mergeCell ref="C10:C15"/>
    <mergeCell ref="H10:H15"/>
    <mergeCell ref="A28:A33"/>
    <mergeCell ref="B28:B33"/>
    <mergeCell ref="C28:C33"/>
    <mergeCell ref="H28:H33"/>
    <mergeCell ref="A130:A135"/>
    <mergeCell ref="B130:B135"/>
    <mergeCell ref="C130:C135"/>
    <mergeCell ref="H130:H135"/>
    <mergeCell ref="H34:H39"/>
    <mergeCell ref="H40:H45"/>
    <mergeCell ref="H46:H51"/>
    <mergeCell ref="H52:H57"/>
    <mergeCell ref="B46:B51"/>
    <mergeCell ref="C46:C51"/>
    <mergeCell ref="H82:H87"/>
    <mergeCell ref="A70:A75"/>
    <mergeCell ref="C34:C39"/>
    <mergeCell ref="A46:A51"/>
    <mergeCell ref="A52:A57"/>
    <mergeCell ref="H58:H63"/>
    <mergeCell ref="B136:B141"/>
    <mergeCell ref="A100:A105"/>
    <mergeCell ref="B100:B105"/>
    <mergeCell ref="C100:C105"/>
    <mergeCell ref="A106:A111"/>
    <mergeCell ref="H118:H123"/>
    <mergeCell ref="H124:H129"/>
    <mergeCell ref="H88:H93"/>
    <mergeCell ref="A34:A39"/>
    <mergeCell ref="B34:B39"/>
    <mergeCell ref="B70:B75"/>
    <mergeCell ref="C70:C75"/>
    <mergeCell ref="B82:B87"/>
    <mergeCell ref="C82:C87"/>
    <mergeCell ref="H106:H111"/>
    <mergeCell ref="C52:C57"/>
    <mergeCell ref="A58:A63"/>
    <mergeCell ref="B58:B63"/>
    <mergeCell ref="C58:C63"/>
    <mergeCell ref="B52:B57"/>
  </mergeCells>
  <pageMargins left="0.27559055118110237" right="0.19685039370078741" top="0.19685039370078741" bottom="0.31496062992125984" header="0.19685039370078741" footer="0.19685039370078741"/>
  <pageSetup paperSize="9" scale="55" fitToHeight="6" orientation="landscape" r:id="rId1"/>
  <rowBreaks count="5" manualBreakCount="5">
    <brk id="33" max="7" man="1"/>
    <brk id="68" max="7" man="1"/>
    <brk id="111" max="7" man="1"/>
    <brk id="153" max="7" man="1"/>
    <brk id="189"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Вика</dc:creator>
  <cp:lastModifiedBy>PC</cp:lastModifiedBy>
  <cp:lastPrinted>2026-01-22T09:04:49Z</cp:lastPrinted>
  <dcterms:created xsi:type="dcterms:W3CDTF">2023-08-01T07:56:33Z</dcterms:created>
  <dcterms:modified xsi:type="dcterms:W3CDTF">2026-02-16T11:59:50Z</dcterms:modified>
</cp:coreProperties>
</file>