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5315" windowHeight="8250"/>
  </bookViews>
  <sheets>
    <sheet name="analiz_vd0" sheetId="2" r:id="rId1"/>
    <sheet name="Лист1" sheetId="1" r:id="rId2"/>
  </sheets>
  <definedNames>
    <definedName name="_xlnm.Print_Titles" localSheetId="0">analiz_vd0!$11:$12</definedName>
  </definedNames>
  <calcPr calcId="125725"/>
</workbook>
</file>

<file path=xl/calcChain.xml><?xml version="1.0" encoding="utf-8"?>
<calcChain xmlns="http://schemas.openxmlformats.org/spreadsheetml/2006/main">
  <c r="H66" i="2"/>
  <c r="G66"/>
  <c r="C66"/>
  <c r="G14"/>
  <c r="E61"/>
  <c r="D61"/>
  <c r="E63"/>
  <c r="D63"/>
  <c r="E60"/>
  <c r="D60"/>
  <c r="E64"/>
  <c r="G64" s="1"/>
  <c r="D64"/>
  <c r="D65"/>
  <c r="D66" s="1"/>
  <c r="E51"/>
  <c r="D51"/>
  <c r="G58"/>
  <c r="G49"/>
  <c r="G48"/>
  <c r="G62"/>
  <c r="C49"/>
  <c r="H52"/>
  <c r="H53"/>
  <c r="H54"/>
  <c r="H55"/>
  <c r="H56"/>
  <c r="H57"/>
  <c r="H58"/>
  <c r="H59"/>
  <c r="H60"/>
  <c r="H61"/>
  <c r="H62"/>
  <c r="H63"/>
  <c r="H64"/>
  <c r="H51"/>
  <c r="H47"/>
  <c r="G52"/>
  <c r="G53"/>
  <c r="G54"/>
  <c r="G55"/>
  <c r="G56"/>
  <c r="G57"/>
  <c r="G59"/>
  <c r="G60"/>
  <c r="G61"/>
  <c r="G63"/>
  <c r="G51"/>
  <c r="E65"/>
  <c r="H65" s="1"/>
  <c r="F65"/>
  <c r="F66" s="1"/>
  <c r="C65"/>
  <c r="H14"/>
  <c r="G15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E66" l="1"/>
  <c r="G65"/>
</calcChain>
</file>

<file path=xl/sharedStrings.xml><?xml version="1.0" encoding="utf-8"?>
<sst xmlns="http://schemas.openxmlformats.org/spreadsheetml/2006/main" count="119" uniqueCount="97">
  <si>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</si>
  <si>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</si>
  <si>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</si>
  <si>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</si>
  <si>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</si>
  <si>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</si>
  <si>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</si>
  <si>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</si>
  <si>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Багатопрофільна стаціонарна медична допомога населенню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</si>
  <si>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</si>
  <si>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</si>
  <si>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</si>
  <si>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Централізовані заходи з лікування хворих на цукровий та нецукровий діабет</t>
  </si>
  <si>
    <t>0113050</t>
  </si>
  <si>
    <t>Пільгове медичне обслуговування осіб, які постраждали внаслідок Чорнобильської катастрофи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</si>
  <si>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</si>
  <si>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</si>
  <si>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0113210</t>
  </si>
  <si>
    <t>Організація та проведення громадських робіт</t>
  </si>
  <si>
    <t>0113242</t>
  </si>
  <si>
    <t>Інші заходи у сфері соціального захисту і соціального забезпечення</t>
  </si>
  <si>
    <t>0116013</t>
  </si>
  <si>
    <t>Забезпечення діяльності водопровідно-каналізаційного господарства</t>
  </si>
  <si>
    <t>0116014</t>
  </si>
  <si>
    <t>Забезпечення збору та вивезення сміття і відходів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</si>
  <si>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</si>
  <si>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</si>
  <si>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</si>
  <si>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</si>
  <si>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0116090</t>
  </si>
  <si>
    <t>Інша діяльність у сфері житлово-комунального господарства</t>
  </si>
  <si>
    <t>0119770</t>
  </si>
  <si>
    <t>Інші субвенції з місцевого бюджету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</si>
  <si>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</si>
  <si>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</si>
  <si>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</si>
  <si>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</si>
  <si>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</si>
  <si>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</t>
  </si>
  <si>
    <t>0611031</t>
  </si>
  <si>
    <t>0611051</t>
  </si>
  <si>
    <t>0611061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</si>
  <si>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</si>
  <si>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</si>
  <si>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</si>
  <si>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</si>
  <si>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</si>
  <si>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</si>
  <si>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</si>
  <si>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</si>
  <si>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</si>
  <si>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</si>
  <si>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0614081</t>
  </si>
  <si>
    <t>Забезпечення діяльності інших закладів в галузі культури і мистецтва</t>
  </si>
  <si>
    <t>0614082</t>
  </si>
  <si>
    <t>Інші заходи в галузі культури і мистецтва</t>
  </si>
  <si>
    <t>0615011</t>
  </si>
  <si>
    <t>Проведення навчально-тренувальних зборів і змагань з олімпійських видів спорту</t>
  </si>
  <si>
    <t>0615031</t>
  </si>
  <si>
    <t>Утримання та навчально-тренувальна робота комунальних дитячо-юнацьких спортивних шкіл</t>
  </si>
  <si>
    <t>0813050</t>
  </si>
  <si>
    <t>0813104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</si>
  <si>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</si>
  <si>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</si>
  <si>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</si>
  <si>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Забезпечення діяльності інших закладів у сфері соціального захисту і соціального забезпечення</t>
  </si>
  <si>
    <t>3710160</t>
  </si>
  <si>
    <t>3718710</t>
  </si>
  <si>
    <t>Резервний фонд місцевого бюджету</t>
  </si>
  <si>
    <t xml:space="preserve"> </t>
  </si>
  <si>
    <t>тис. грн</t>
  </si>
  <si>
    <t>АНАЛІЗ</t>
  </si>
  <si>
    <t>ВИКОНАННЯ ВИДАТКОВОЇ ЧАСТИНИ МІСЦЕВОГО БЮДЖЕТУ</t>
  </si>
  <si>
    <t>по Новопільській сільській територіальній громаді</t>
  </si>
  <si>
    <t>ЗА СІЧЕНЬ-ЧЕРВЕНЬ 2021 РОКУ</t>
  </si>
  <si>
    <t>ВСЬОГО ВИДАТКІВ ПО ЗАГАЛЬНОМУ ФОНДУ</t>
  </si>
  <si>
    <t xml:space="preserve">% виконання на вказаний період </t>
  </si>
  <si>
    <t>0112152</t>
  </si>
  <si>
    <t>Інші програми та заходи у сфері охорони здоров`я</t>
  </si>
  <si>
    <t>0117310</t>
  </si>
  <si>
    <t>0117322</t>
  </si>
  <si>
    <t>0117350</t>
  </si>
  <si>
    <t>Розроблення схем планування та забудови територій (містобудівної документації)</t>
  </si>
  <si>
    <t>0118340</t>
  </si>
  <si>
    <t>Природоохоронні заходи за рахунок цільових фондів</t>
  </si>
  <si>
    <t>ВСЬОГО ВИДАТКІВ ПО СПЕЦІАЛЬНОМУ ФОНДУ</t>
  </si>
  <si>
    <t>РАЗОМ</t>
  </si>
  <si>
    <t>ЗАГАЛЬНИЙ  ФОНД</t>
  </si>
  <si>
    <t>СПЕЦІАЛЬНИЙ  ФОНД</t>
  </si>
  <si>
    <t>Касові видатки за  січень-червень    2021 року</t>
  </si>
  <si>
    <t>Надання загальної середньої освіти закладами загальної середньої освіти (за рахунок залишку освітньої субвенції)</t>
  </si>
  <si>
    <t>Надання загальної середньої освіти закладами загальної середньої освіти (за рахунок освітньої субвенції)</t>
  </si>
  <si>
    <t>Надання загальної середньої освіти закладами загальної середньої освіти ( за рахунок місцевого бюджету)</t>
  </si>
  <si>
    <t xml:space="preserve">       Додаток 2</t>
  </si>
  <si>
    <t>Будівництво об`єктів житлово-комунального господарства</t>
  </si>
  <si>
    <t>Будівництво медичних установ та закладів</t>
  </si>
  <si>
    <t>Відхилення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</si>
</sst>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2" borderId="2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5" fillId="0" borderId="0" xfId="3" applyFont="1"/>
    <xf numFmtId="164" fontId="4" fillId="0" borderId="0" xfId="3" applyNumberFormat="1" applyFont="1"/>
    <xf numFmtId="0" fontId="5" fillId="0" borderId="0" xfId="3" applyFont="1" applyAlignment="1">
      <alignment horizontal="center"/>
    </xf>
    <xf numFmtId="0" fontId="4" fillId="4" borderId="0" xfId="3" applyFont="1" applyFill="1"/>
    <xf numFmtId="0" fontId="6" fillId="0" borderId="0" xfId="3" applyFont="1"/>
    <xf numFmtId="164" fontId="6" fillId="0" borderId="0" xfId="3" applyNumberFormat="1" applyFont="1"/>
    <xf numFmtId="14" fontId="6" fillId="0" borderId="0" xfId="3" applyNumberFormat="1" applyFont="1"/>
    <xf numFmtId="0" fontId="6" fillId="0" borderId="0" xfId="3" applyFont="1" applyAlignment="1">
      <alignment horizontal="center"/>
    </xf>
    <xf numFmtId="0" fontId="4" fillId="0" borderId="9" xfId="3" applyFont="1" applyBorder="1" applyAlignment="1">
      <alignment horizontal="center"/>
    </xf>
    <xf numFmtId="0" fontId="5" fillId="0" borderId="10" xfId="3" applyFont="1" applyBorder="1" applyAlignment="1">
      <alignment horizontal="left"/>
    </xf>
    <xf numFmtId="165" fontId="5" fillId="0" borderId="10" xfId="3" applyNumberFormat="1" applyFont="1" applyFill="1" applyBorder="1"/>
    <xf numFmtId="165" fontId="5" fillId="3" borderId="10" xfId="3" applyNumberFormat="1" applyFont="1" applyFill="1" applyBorder="1"/>
    <xf numFmtId="165" fontId="5" fillId="4" borderId="11" xfId="1" applyNumberFormat="1" applyFont="1" applyFill="1" applyBorder="1" applyAlignment="1">
      <alignment vertical="center"/>
    </xf>
    <xf numFmtId="0" fontId="13" fillId="0" borderId="0" xfId="3" applyFont="1"/>
    <xf numFmtId="0" fontId="13" fillId="4" borderId="0" xfId="3" applyFont="1" applyFill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wrapText="1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12" fillId="0" borderId="0" xfId="1" applyFont="1"/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/>
    </xf>
    <xf numFmtId="165" fontId="4" fillId="4" borderId="4" xfId="1" applyNumberFormat="1" applyFont="1" applyFill="1" applyBorder="1" applyAlignment="1">
      <alignment vertical="center"/>
    </xf>
    <xf numFmtId="165" fontId="4" fillId="4" borderId="8" xfId="1" applyNumberFormat="1" applyFont="1" applyFill="1" applyBorder="1" applyAlignment="1">
      <alignment vertical="center"/>
    </xf>
    <xf numFmtId="4" fontId="13" fillId="0" borderId="0" xfId="1" applyNumberFormat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165" fontId="4" fillId="4" borderId="6" xfId="1" applyNumberFormat="1" applyFont="1" applyFill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165" fontId="4" fillId="4" borderId="3" xfId="1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4" borderId="13" xfId="1" applyNumberFormat="1" applyFont="1" applyFill="1" applyBorder="1" applyAlignment="1">
      <alignment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vertical="center" wrapText="1"/>
    </xf>
    <xf numFmtId="165" fontId="5" fillId="5" borderId="15" xfId="1" applyNumberFormat="1" applyFont="1" applyFill="1" applyBorder="1" applyAlignment="1">
      <alignment vertical="center"/>
    </xf>
    <xf numFmtId="165" fontId="5" fillId="5" borderId="16" xfId="1" applyNumberFormat="1" applyFont="1" applyFill="1" applyBorder="1" applyAlignment="1">
      <alignment vertical="center"/>
    </xf>
    <xf numFmtId="4" fontId="15" fillId="4" borderId="0" xfId="1" applyNumberFormat="1" applyFont="1" applyFill="1" applyAlignment="1">
      <alignment vertical="center"/>
    </xf>
    <xf numFmtId="0" fontId="15" fillId="4" borderId="0" xfId="1" applyFont="1" applyFill="1"/>
    <xf numFmtId="0" fontId="5" fillId="5" borderId="9" xfId="5" applyFont="1" applyFill="1" applyBorder="1" applyAlignment="1">
      <alignment horizontal="center" vertical="center"/>
    </xf>
    <xf numFmtId="0" fontId="5" fillId="5" borderId="10" xfId="5" applyFont="1" applyFill="1" applyBorder="1" applyAlignment="1">
      <alignment vertical="center" wrapText="1"/>
    </xf>
    <xf numFmtId="165" fontId="5" fillId="5" borderId="10" xfId="5" applyNumberFormat="1" applyFont="1" applyFill="1" applyBorder="1" applyAlignment="1">
      <alignment vertical="center"/>
    </xf>
    <xf numFmtId="165" fontId="5" fillId="5" borderId="10" xfId="1" applyNumberFormat="1" applyFont="1" applyFill="1" applyBorder="1" applyAlignment="1">
      <alignment vertical="center"/>
    </xf>
    <xf numFmtId="165" fontId="5" fillId="5" borderId="11" xfId="1" applyNumberFormat="1" applyFont="1" applyFill="1" applyBorder="1" applyAlignment="1">
      <alignment vertical="center"/>
    </xf>
    <xf numFmtId="0" fontId="15" fillId="0" borderId="0" xfId="1" applyFont="1"/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4" fontId="17" fillId="0" borderId="0" xfId="1" applyNumberFormat="1" applyFont="1" applyAlignment="1">
      <alignment vertical="center"/>
    </xf>
    <xf numFmtId="0" fontId="17" fillId="0" borderId="0" xfId="1" applyFont="1"/>
    <xf numFmtId="165" fontId="13" fillId="0" borderId="0" xfId="1" applyNumberFormat="1" applyFont="1"/>
    <xf numFmtId="4" fontId="13" fillId="0" borderId="0" xfId="1" applyNumberFormat="1" applyFont="1"/>
    <xf numFmtId="165" fontId="13" fillId="4" borderId="0" xfId="1" applyNumberFormat="1" applyFont="1" applyFill="1"/>
    <xf numFmtId="0" fontId="5" fillId="6" borderId="17" xfId="1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0" xfId="3" applyFont="1" applyAlignment="1">
      <alignment wrapText="1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/>
    </xf>
  </cellXfs>
  <cellStyles count="6">
    <cellStyle name="Обычный" xfId="0" builtinId="0"/>
    <cellStyle name="Обычный 2" xfId="1"/>
    <cellStyle name="Обычный 2 2" xfId="5"/>
    <cellStyle name="Обычный 3" xfId="3"/>
    <cellStyle name="Примечание 2" xfId="2"/>
    <cellStyle name="Процентный 2" xfId="4"/>
  </cellStyles>
  <dxfs count="20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workbookViewId="0">
      <selection activeCell="J79" sqref="J79"/>
    </sheetView>
  </sheetViews>
  <sheetFormatPr defaultRowHeight="12.75"/>
  <cols>
    <col min="1" max="1" width="8.7109375" style="17" customWidth="1"/>
    <col min="2" max="2" width="43" style="18" customWidth="1"/>
    <col min="3" max="3" width="15.140625" style="16" customWidth="1"/>
    <col min="4" max="4" width="13.7109375" style="16" customWidth="1"/>
    <col min="5" max="6" width="13.42578125" style="16" customWidth="1"/>
    <col min="7" max="7" width="10.42578125" style="19" customWidth="1"/>
    <col min="8" max="8" width="11.7109375" style="19" customWidth="1"/>
    <col min="9" max="10" width="9.140625" style="16"/>
    <col min="11" max="11" width="11" style="16" customWidth="1"/>
    <col min="12" max="248" width="9.140625" style="16"/>
    <col min="249" max="249" width="12.7109375" style="16" customWidth="1"/>
    <col min="250" max="250" width="50.7109375" style="16" customWidth="1"/>
    <col min="251" max="264" width="15.7109375" style="16" customWidth="1"/>
    <col min="265" max="504" width="9.140625" style="16"/>
    <col min="505" max="505" width="12.7109375" style="16" customWidth="1"/>
    <col min="506" max="506" width="50.7109375" style="16" customWidth="1"/>
    <col min="507" max="520" width="15.7109375" style="16" customWidth="1"/>
    <col min="521" max="760" width="9.140625" style="16"/>
    <col min="761" max="761" width="12.7109375" style="16" customWidth="1"/>
    <col min="762" max="762" width="50.7109375" style="16" customWidth="1"/>
    <col min="763" max="776" width="15.7109375" style="16" customWidth="1"/>
    <col min="777" max="1016" width="9.140625" style="16"/>
    <col min="1017" max="1017" width="12.7109375" style="16" customWidth="1"/>
    <col min="1018" max="1018" width="50.7109375" style="16" customWidth="1"/>
    <col min="1019" max="1032" width="15.7109375" style="16" customWidth="1"/>
    <col min="1033" max="1272" width="9.140625" style="16"/>
    <col min="1273" max="1273" width="12.7109375" style="16" customWidth="1"/>
    <col min="1274" max="1274" width="50.7109375" style="16" customWidth="1"/>
    <col min="1275" max="1288" width="15.7109375" style="16" customWidth="1"/>
    <col min="1289" max="1528" width="9.140625" style="16"/>
    <col min="1529" max="1529" width="12.7109375" style="16" customWidth="1"/>
    <col min="1530" max="1530" width="50.7109375" style="16" customWidth="1"/>
    <col min="1531" max="1544" width="15.7109375" style="16" customWidth="1"/>
    <col min="1545" max="1784" width="9.140625" style="16"/>
    <col min="1785" max="1785" width="12.7109375" style="16" customWidth="1"/>
    <col min="1786" max="1786" width="50.7109375" style="16" customWidth="1"/>
    <col min="1787" max="1800" width="15.7109375" style="16" customWidth="1"/>
    <col min="1801" max="2040" width="9.140625" style="16"/>
    <col min="2041" max="2041" width="12.7109375" style="16" customWidth="1"/>
    <col min="2042" max="2042" width="50.7109375" style="16" customWidth="1"/>
    <col min="2043" max="2056" width="15.7109375" style="16" customWidth="1"/>
    <col min="2057" max="2296" width="9.140625" style="16"/>
    <col min="2297" max="2297" width="12.7109375" style="16" customWidth="1"/>
    <col min="2298" max="2298" width="50.7109375" style="16" customWidth="1"/>
    <col min="2299" max="2312" width="15.7109375" style="16" customWidth="1"/>
    <col min="2313" max="2552" width="9.140625" style="16"/>
    <col min="2553" max="2553" width="12.7109375" style="16" customWidth="1"/>
    <col min="2554" max="2554" width="50.7109375" style="16" customWidth="1"/>
    <col min="2555" max="2568" width="15.7109375" style="16" customWidth="1"/>
    <col min="2569" max="2808" width="9.140625" style="16"/>
    <col min="2809" max="2809" width="12.7109375" style="16" customWidth="1"/>
    <col min="2810" max="2810" width="50.7109375" style="16" customWidth="1"/>
    <col min="2811" max="2824" width="15.7109375" style="16" customWidth="1"/>
    <col min="2825" max="3064" width="9.140625" style="16"/>
    <col min="3065" max="3065" width="12.7109375" style="16" customWidth="1"/>
    <col min="3066" max="3066" width="50.7109375" style="16" customWidth="1"/>
    <col min="3067" max="3080" width="15.7109375" style="16" customWidth="1"/>
    <col min="3081" max="3320" width="9.140625" style="16"/>
    <col min="3321" max="3321" width="12.7109375" style="16" customWidth="1"/>
    <col min="3322" max="3322" width="50.7109375" style="16" customWidth="1"/>
    <col min="3323" max="3336" width="15.7109375" style="16" customWidth="1"/>
    <col min="3337" max="3576" width="9.140625" style="16"/>
    <col min="3577" max="3577" width="12.7109375" style="16" customWidth="1"/>
    <col min="3578" max="3578" width="50.7109375" style="16" customWidth="1"/>
    <col min="3579" max="3592" width="15.7109375" style="16" customWidth="1"/>
    <col min="3593" max="3832" width="9.140625" style="16"/>
    <col min="3833" max="3833" width="12.7109375" style="16" customWidth="1"/>
    <col min="3834" max="3834" width="50.7109375" style="16" customWidth="1"/>
    <col min="3835" max="3848" width="15.7109375" style="16" customWidth="1"/>
    <col min="3849" max="4088" width="9.140625" style="16"/>
    <col min="4089" max="4089" width="12.7109375" style="16" customWidth="1"/>
    <col min="4090" max="4090" width="50.7109375" style="16" customWidth="1"/>
    <col min="4091" max="4104" width="15.7109375" style="16" customWidth="1"/>
    <col min="4105" max="4344" width="9.140625" style="16"/>
    <col min="4345" max="4345" width="12.7109375" style="16" customWidth="1"/>
    <col min="4346" max="4346" width="50.7109375" style="16" customWidth="1"/>
    <col min="4347" max="4360" width="15.7109375" style="16" customWidth="1"/>
    <col min="4361" max="4600" width="9.140625" style="16"/>
    <col min="4601" max="4601" width="12.7109375" style="16" customWidth="1"/>
    <col min="4602" max="4602" width="50.7109375" style="16" customWidth="1"/>
    <col min="4603" max="4616" width="15.7109375" style="16" customWidth="1"/>
    <col min="4617" max="4856" width="9.140625" style="16"/>
    <col min="4857" max="4857" width="12.7109375" style="16" customWidth="1"/>
    <col min="4858" max="4858" width="50.7109375" style="16" customWidth="1"/>
    <col min="4859" max="4872" width="15.7109375" style="16" customWidth="1"/>
    <col min="4873" max="5112" width="9.140625" style="16"/>
    <col min="5113" max="5113" width="12.7109375" style="16" customWidth="1"/>
    <col min="5114" max="5114" width="50.7109375" style="16" customWidth="1"/>
    <col min="5115" max="5128" width="15.7109375" style="16" customWidth="1"/>
    <col min="5129" max="5368" width="9.140625" style="16"/>
    <col min="5369" max="5369" width="12.7109375" style="16" customWidth="1"/>
    <col min="5370" max="5370" width="50.7109375" style="16" customWidth="1"/>
    <col min="5371" max="5384" width="15.7109375" style="16" customWidth="1"/>
    <col min="5385" max="5624" width="9.140625" style="16"/>
    <col min="5625" max="5625" width="12.7109375" style="16" customWidth="1"/>
    <col min="5626" max="5626" width="50.7109375" style="16" customWidth="1"/>
    <col min="5627" max="5640" width="15.7109375" style="16" customWidth="1"/>
    <col min="5641" max="5880" width="9.140625" style="16"/>
    <col min="5881" max="5881" width="12.7109375" style="16" customWidth="1"/>
    <col min="5882" max="5882" width="50.7109375" style="16" customWidth="1"/>
    <col min="5883" max="5896" width="15.7109375" style="16" customWidth="1"/>
    <col min="5897" max="6136" width="9.140625" style="16"/>
    <col min="6137" max="6137" width="12.7109375" style="16" customWidth="1"/>
    <col min="6138" max="6138" width="50.7109375" style="16" customWidth="1"/>
    <col min="6139" max="6152" width="15.7109375" style="16" customWidth="1"/>
    <col min="6153" max="6392" width="9.140625" style="16"/>
    <col min="6393" max="6393" width="12.7109375" style="16" customWidth="1"/>
    <col min="6394" max="6394" width="50.7109375" style="16" customWidth="1"/>
    <col min="6395" max="6408" width="15.7109375" style="16" customWidth="1"/>
    <col min="6409" max="6648" width="9.140625" style="16"/>
    <col min="6649" max="6649" width="12.7109375" style="16" customWidth="1"/>
    <col min="6650" max="6650" width="50.7109375" style="16" customWidth="1"/>
    <col min="6651" max="6664" width="15.7109375" style="16" customWidth="1"/>
    <col min="6665" max="6904" width="9.140625" style="16"/>
    <col min="6905" max="6905" width="12.7109375" style="16" customWidth="1"/>
    <col min="6906" max="6906" width="50.7109375" style="16" customWidth="1"/>
    <col min="6907" max="6920" width="15.7109375" style="16" customWidth="1"/>
    <col min="6921" max="7160" width="9.140625" style="16"/>
    <col min="7161" max="7161" width="12.7109375" style="16" customWidth="1"/>
    <col min="7162" max="7162" width="50.7109375" style="16" customWidth="1"/>
    <col min="7163" max="7176" width="15.7109375" style="16" customWidth="1"/>
    <col min="7177" max="7416" width="9.140625" style="16"/>
    <col min="7417" max="7417" width="12.7109375" style="16" customWidth="1"/>
    <col min="7418" max="7418" width="50.7109375" style="16" customWidth="1"/>
    <col min="7419" max="7432" width="15.7109375" style="16" customWidth="1"/>
    <col min="7433" max="7672" width="9.140625" style="16"/>
    <col min="7673" max="7673" width="12.7109375" style="16" customWidth="1"/>
    <col min="7674" max="7674" width="50.7109375" style="16" customWidth="1"/>
    <col min="7675" max="7688" width="15.7109375" style="16" customWidth="1"/>
    <col min="7689" max="7928" width="9.140625" style="16"/>
    <col min="7929" max="7929" width="12.7109375" style="16" customWidth="1"/>
    <col min="7930" max="7930" width="50.7109375" style="16" customWidth="1"/>
    <col min="7931" max="7944" width="15.7109375" style="16" customWidth="1"/>
    <col min="7945" max="8184" width="9.140625" style="16"/>
    <col min="8185" max="8185" width="12.7109375" style="16" customWidth="1"/>
    <col min="8186" max="8186" width="50.7109375" style="16" customWidth="1"/>
    <col min="8187" max="8200" width="15.7109375" style="16" customWidth="1"/>
    <col min="8201" max="8440" width="9.140625" style="16"/>
    <col min="8441" max="8441" width="12.7109375" style="16" customWidth="1"/>
    <col min="8442" max="8442" width="50.7109375" style="16" customWidth="1"/>
    <col min="8443" max="8456" width="15.7109375" style="16" customWidth="1"/>
    <col min="8457" max="8696" width="9.140625" style="16"/>
    <col min="8697" max="8697" width="12.7109375" style="16" customWidth="1"/>
    <col min="8698" max="8698" width="50.7109375" style="16" customWidth="1"/>
    <col min="8699" max="8712" width="15.7109375" style="16" customWidth="1"/>
    <col min="8713" max="8952" width="9.140625" style="16"/>
    <col min="8953" max="8953" width="12.7109375" style="16" customWidth="1"/>
    <col min="8954" max="8954" width="50.7109375" style="16" customWidth="1"/>
    <col min="8955" max="8968" width="15.7109375" style="16" customWidth="1"/>
    <col min="8969" max="9208" width="9.140625" style="16"/>
    <col min="9209" max="9209" width="12.7109375" style="16" customWidth="1"/>
    <col min="9210" max="9210" width="50.7109375" style="16" customWidth="1"/>
    <col min="9211" max="9224" width="15.7109375" style="16" customWidth="1"/>
    <col min="9225" max="9464" width="9.140625" style="16"/>
    <col min="9465" max="9465" width="12.7109375" style="16" customWidth="1"/>
    <col min="9466" max="9466" width="50.7109375" style="16" customWidth="1"/>
    <col min="9467" max="9480" width="15.7109375" style="16" customWidth="1"/>
    <col min="9481" max="9720" width="9.140625" style="16"/>
    <col min="9721" max="9721" width="12.7109375" style="16" customWidth="1"/>
    <col min="9722" max="9722" width="50.7109375" style="16" customWidth="1"/>
    <col min="9723" max="9736" width="15.7109375" style="16" customWidth="1"/>
    <col min="9737" max="9976" width="9.140625" style="16"/>
    <col min="9977" max="9977" width="12.7109375" style="16" customWidth="1"/>
    <col min="9978" max="9978" width="50.7109375" style="16" customWidth="1"/>
    <col min="9979" max="9992" width="15.7109375" style="16" customWidth="1"/>
    <col min="9993" max="10232" width="9.140625" style="16"/>
    <col min="10233" max="10233" width="12.7109375" style="16" customWidth="1"/>
    <col min="10234" max="10234" width="50.7109375" style="16" customWidth="1"/>
    <col min="10235" max="10248" width="15.7109375" style="16" customWidth="1"/>
    <col min="10249" max="10488" width="9.140625" style="16"/>
    <col min="10489" max="10489" width="12.7109375" style="16" customWidth="1"/>
    <col min="10490" max="10490" width="50.7109375" style="16" customWidth="1"/>
    <col min="10491" max="10504" width="15.7109375" style="16" customWidth="1"/>
    <col min="10505" max="10744" width="9.140625" style="16"/>
    <col min="10745" max="10745" width="12.7109375" style="16" customWidth="1"/>
    <col min="10746" max="10746" width="50.7109375" style="16" customWidth="1"/>
    <col min="10747" max="10760" width="15.7109375" style="16" customWidth="1"/>
    <col min="10761" max="11000" width="9.140625" style="16"/>
    <col min="11001" max="11001" width="12.7109375" style="16" customWidth="1"/>
    <col min="11002" max="11002" width="50.7109375" style="16" customWidth="1"/>
    <col min="11003" max="11016" width="15.7109375" style="16" customWidth="1"/>
    <col min="11017" max="11256" width="9.140625" style="16"/>
    <col min="11257" max="11257" width="12.7109375" style="16" customWidth="1"/>
    <col min="11258" max="11258" width="50.7109375" style="16" customWidth="1"/>
    <col min="11259" max="11272" width="15.7109375" style="16" customWidth="1"/>
    <col min="11273" max="11512" width="9.140625" style="16"/>
    <col min="11513" max="11513" width="12.7109375" style="16" customWidth="1"/>
    <col min="11514" max="11514" width="50.7109375" style="16" customWidth="1"/>
    <col min="11515" max="11528" width="15.7109375" style="16" customWidth="1"/>
    <col min="11529" max="11768" width="9.140625" style="16"/>
    <col min="11769" max="11769" width="12.7109375" style="16" customWidth="1"/>
    <col min="11770" max="11770" width="50.7109375" style="16" customWidth="1"/>
    <col min="11771" max="11784" width="15.7109375" style="16" customWidth="1"/>
    <col min="11785" max="12024" width="9.140625" style="16"/>
    <col min="12025" max="12025" width="12.7109375" style="16" customWidth="1"/>
    <col min="12026" max="12026" width="50.7109375" style="16" customWidth="1"/>
    <col min="12027" max="12040" width="15.7109375" style="16" customWidth="1"/>
    <col min="12041" max="12280" width="9.140625" style="16"/>
    <col min="12281" max="12281" width="12.7109375" style="16" customWidth="1"/>
    <col min="12282" max="12282" width="50.7109375" style="16" customWidth="1"/>
    <col min="12283" max="12296" width="15.7109375" style="16" customWidth="1"/>
    <col min="12297" max="12536" width="9.140625" style="16"/>
    <col min="12537" max="12537" width="12.7109375" style="16" customWidth="1"/>
    <col min="12538" max="12538" width="50.7109375" style="16" customWidth="1"/>
    <col min="12539" max="12552" width="15.7109375" style="16" customWidth="1"/>
    <col min="12553" max="12792" width="9.140625" style="16"/>
    <col min="12793" max="12793" width="12.7109375" style="16" customWidth="1"/>
    <col min="12794" max="12794" width="50.7109375" style="16" customWidth="1"/>
    <col min="12795" max="12808" width="15.7109375" style="16" customWidth="1"/>
    <col min="12809" max="13048" width="9.140625" style="16"/>
    <col min="13049" max="13049" width="12.7109375" style="16" customWidth="1"/>
    <col min="13050" max="13050" width="50.7109375" style="16" customWidth="1"/>
    <col min="13051" max="13064" width="15.7109375" style="16" customWidth="1"/>
    <col min="13065" max="13304" width="9.140625" style="16"/>
    <col min="13305" max="13305" width="12.7109375" style="16" customWidth="1"/>
    <col min="13306" max="13306" width="50.7109375" style="16" customWidth="1"/>
    <col min="13307" max="13320" width="15.7109375" style="16" customWidth="1"/>
    <col min="13321" max="13560" width="9.140625" style="16"/>
    <col min="13561" max="13561" width="12.7109375" style="16" customWidth="1"/>
    <col min="13562" max="13562" width="50.7109375" style="16" customWidth="1"/>
    <col min="13563" max="13576" width="15.7109375" style="16" customWidth="1"/>
    <col min="13577" max="13816" width="9.140625" style="16"/>
    <col min="13817" max="13817" width="12.7109375" style="16" customWidth="1"/>
    <col min="13818" max="13818" width="50.7109375" style="16" customWidth="1"/>
    <col min="13819" max="13832" width="15.7109375" style="16" customWidth="1"/>
    <col min="13833" max="14072" width="9.140625" style="16"/>
    <col min="14073" max="14073" width="12.7109375" style="16" customWidth="1"/>
    <col min="14074" max="14074" width="50.7109375" style="16" customWidth="1"/>
    <col min="14075" max="14088" width="15.7109375" style="16" customWidth="1"/>
    <col min="14089" max="14328" width="9.140625" style="16"/>
    <col min="14329" max="14329" width="12.7109375" style="16" customWidth="1"/>
    <col min="14330" max="14330" width="50.7109375" style="16" customWidth="1"/>
    <col min="14331" max="14344" width="15.7109375" style="16" customWidth="1"/>
    <col min="14345" max="14584" width="9.140625" style="16"/>
    <col min="14585" max="14585" width="12.7109375" style="16" customWidth="1"/>
    <col min="14586" max="14586" width="50.7109375" style="16" customWidth="1"/>
    <col min="14587" max="14600" width="15.7109375" style="16" customWidth="1"/>
    <col min="14601" max="14840" width="9.140625" style="16"/>
    <col min="14841" max="14841" width="12.7109375" style="16" customWidth="1"/>
    <col min="14842" max="14842" width="50.7109375" style="16" customWidth="1"/>
    <col min="14843" max="14856" width="15.7109375" style="16" customWidth="1"/>
    <col min="14857" max="15096" width="9.140625" style="16"/>
    <col min="15097" max="15097" width="12.7109375" style="16" customWidth="1"/>
    <col min="15098" max="15098" width="50.7109375" style="16" customWidth="1"/>
    <col min="15099" max="15112" width="15.7109375" style="16" customWidth="1"/>
    <col min="15113" max="15352" width="9.140625" style="16"/>
    <col min="15353" max="15353" width="12.7109375" style="16" customWidth="1"/>
    <col min="15354" max="15354" width="50.7109375" style="16" customWidth="1"/>
    <col min="15355" max="15368" width="15.7109375" style="16" customWidth="1"/>
    <col min="15369" max="15608" width="9.140625" style="16"/>
    <col min="15609" max="15609" width="12.7109375" style="16" customWidth="1"/>
    <col min="15610" max="15610" width="50.7109375" style="16" customWidth="1"/>
    <col min="15611" max="15624" width="15.7109375" style="16" customWidth="1"/>
    <col min="15625" max="15864" width="9.140625" style="16"/>
    <col min="15865" max="15865" width="12.7109375" style="16" customWidth="1"/>
    <col min="15866" max="15866" width="50.7109375" style="16" customWidth="1"/>
    <col min="15867" max="15880" width="15.7109375" style="16" customWidth="1"/>
    <col min="15881" max="16120" width="9.140625" style="16"/>
    <col min="16121" max="16121" width="12.7109375" style="16" customWidth="1"/>
    <col min="16122" max="16122" width="50.7109375" style="16" customWidth="1"/>
    <col min="16123" max="16136" width="15.7109375" style="16" customWidth="1"/>
    <col min="16137" max="16384" width="9.140625" style="16"/>
  </cols>
  <sheetData>
    <row r="1" spans="1:10" ht="15.75">
      <c r="A1" s="14"/>
      <c r="B1" s="14"/>
      <c r="C1" s="1"/>
      <c r="D1" s="1"/>
      <c r="E1" s="14"/>
      <c r="F1" s="2" t="s">
        <v>93</v>
      </c>
      <c r="G1" s="15"/>
      <c r="H1" s="15"/>
      <c r="I1" s="14"/>
      <c r="J1" s="14"/>
    </row>
    <row r="2" spans="1:10" ht="15.75">
      <c r="A2" s="14"/>
      <c r="B2" s="14"/>
      <c r="C2" s="1"/>
      <c r="D2" s="1"/>
      <c r="E2" s="14"/>
      <c r="F2" s="2"/>
      <c r="G2" s="15"/>
      <c r="H2" s="15"/>
      <c r="I2" s="14"/>
      <c r="J2" s="14"/>
    </row>
    <row r="3" spans="1:10" ht="15.75">
      <c r="A3" s="14"/>
      <c r="B3" s="14"/>
      <c r="C3" s="1"/>
      <c r="D3" s="1"/>
      <c r="E3" s="14"/>
      <c r="F3" s="2"/>
      <c r="G3" s="15"/>
      <c r="H3" s="4"/>
      <c r="I3" s="14"/>
      <c r="J3" s="14"/>
    </row>
    <row r="4" spans="1:10" ht="11.25" customHeight="1">
      <c r="A4" s="14"/>
      <c r="B4" s="14"/>
      <c r="C4" s="1"/>
      <c r="D4" s="1"/>
      <c r="E4" s="14"/>
      <c r="F4" s="14"/>
      <c r="G4" s="15"/>
      <c r="H4" s="15"/>
      <c r="I4" s="14"/>
      <c r="J4" s="14"/>
    </row>
    <row r="5" spans="1:10" ht="20.25">
      <c r="A5" s="68" t="s">
        <v>71</v>
      </c>
      <c r="B5" s="69"/>
      <c r="C5" s="69"/>
      <c r="D5" s="69"/>
      <c r="E5" s="69"/>
      <c r="F5" s="69"/>
      <c r="G5" s="69"/>
      <c r="H5" s="69"/>
      <c r="I5" s="14"/>
      <c r="J5" s="14"/>
    </row>
    <row r="6" spans="1:10" ht="20.25">
      <c r="A6" s="70" t="s">
        <v>72</v>
      </c>
      <c r="B6" s="70"/>
      <c r="C6" s="70"/>
      <c r="D6" s="70"/>
      <c r="E6" s="70"/>
      <c r="F6" s="70"/>
      <c r="G6" s="70"/>
      <c r="H6" s="70"/>
      <c r="I6" s="14"/>
      <c r="J6" s="14"/>
    </row>
    <row r="7" spans="1:10" ht="24" customHeight="1">
      <c r="A7" s="71" t="s">
        <v>73</v>
      </c>
      <c r="B7" s="72"/>
      <c r="C7" s="71"/>
      <c r="D7" s="71"/>
      <c r="E7" s="71"/>
      <c r="F7" s="71"/>
      <c r="G7" s="71"/>
      <c r="H7" s="71"/>
      <c r="I7" s="3"/>
      <c r="J7" s="14"/>
    </row>
    <row r="8" spans="1:10" ht="18.75">
      <c r="A8" s="73" t="s">
        <v>74</v>
      </c>
      <c r="B8" s="74"/>
      <c r="C8" s="74"/>
      <c r="D8" s="74"/>
      <c r="E8" s="74"/>
      <c r="F8" s="74"/>
      <c r="G8" s="74"/>
      <c r="H8" s="74"/>
      <c r="I8" s="14"/>
      <c r="J8" s="14"/>
    </row>
    <row r="9" spans="1:10" ht="6.75" customHeight="1">
      <c r="A9" s="67"/>
      <c r="B9" s="67"/>
      <c r="C9" s="67"/>
      <c r="D9" s="67"/>
      <c r="E9" s="67"/>
      <c r="F9" s="67"/>
      <c r="G9" s="67"/>
      <c r="H9" s="67"/>
    </row>
    <row r="10" spans="1:10" ht="12" customHeight="1" thickBot="1">
      <c r="H10" s="20" t="s">
        <v>70</v>
      </c>
    </row>
    <row r="11" spans="1:10" s="58" customFormat="1" ht="80.25" customHeight="1" thickBot="1">
      <c r="A11" s="54" t="s">
        <v>0</v>
      </c>
      <c r="B11" s="55" t="s">
        <v>1</v>
      </c>
      <c r="C11" s="55" t="s">
        <v>2</v>
      </c>
      <c r="D11" s="55" t="s">
        <v>3</v>
      </c>
      <c r="E11" s="55" t="s">
        <v>4</v>
      </c>
      <c r="F11" s="55" t="s">
        <v>89</v>
      </c>
      <c r="G11" s="56" t="s">
        <v>96</v>
      </c>
      <c r="H11" s="57" t="s">
        <v>76</v>
      </c>
    </row>
    <row r="12" spans="1:10" s="25" customFormat="1" ht="15.7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3">
        <v>7</v>
      </c>
      <c r="H12" s="24">
        <v>8</v>
      </c>
    </row>
    <row r="13" spans="1:10" s="25" customFormat="1" ht="24" customHeight="1">
      <c r="A13" s="64" t="s">
        <v>87</v>
      </c>
      <c r="B13" s="65"/>
      <c r="C13" s="65"/>
      <c r="D13" s="65"/>
      <c r="E13" s="65"/>
      <c r="F13" s="65"/>
      <c r="G13" s="65"/>
      <c r="H13" s="66"/>
    </row>
    <row r="14" spans="1:10" ht="66.75" customHeight="1">
      <c r="A14" s="26" t="s">
        <v>5</v>
      </c>
      <c r="B14" s="27" t="s">
        <v>6</v>
      </c>
      <c r="C14" s="28">
        <v>14713.982000000002</v>
      </c>
      <c r="D14" s="28">
        <v>16934.812000000002</v>
      </c>
      <c r="E14" s="28">
        <v>9836.33</v>
      </c>
      <c r="F14" s="28">
        <v>8254.4330399999999</v>
      </c>
      <c r="G14" s="29">
        <f>E14-F14</f>
        <v>1581.89696</v>
      </c>
      <c r="H14" s="30">
        <f t="shared" ref="H14:H51" si="0">IF(E14=0,0,(F14/E14)*100)</f>
        <v>83.917813249453815</v>
      </c>
      <c r="I14" s="31"/>
    </row>
    <row r="15" spans="1:10" ht="45" customHeight="1">
      <c r="A15" s="32" t="s">
        <v>7</v>
      </c>
      <c r="B15" s="33" t="s">
        <v>8</v>
      </c>
      <c r="C15" s="34">
        <v>3679.904</v>
      </c>
      <c r="D15" s="34">
        <v>4822.1641400000008</v>
      </c>
      <c r="E15" s="34">
        <v>3613.4851400000002</v>
      </c>
      <c r="F15" s="34">
        <v>2934.05006</v>
      </c>
      <c r="G15" s="35">
        <f t="shared" ref="G15:G51" si="1">E15-F15</f>
        <v>679.4350800000002</v>
      </c>
      <c r="H15" s="36">
        <f t="shared" si="0"/>
        <v>81.197236084385821</v>
      </c>
      <c r="I15" s="31"/>
    </row>
    <row r="16" spans="1:10" ht="54.75" customHeight="1">
      <c r="A16" s="32" t="s">
        <v>9</v>
      </c>
      <c r="B16" s="33" t="s">
        <v>10</v>
      </c>
      <c r="C16" s="34">
        <v>5273.3680000000004</v>
      </c>
      <c r="D16" s="34">
        <v>7357.9940000000006</v>
      </c>
      <c r="E16" s="34">
        <v>5589.56</v>
      </c>
      <c r="F16" s="34">
        <v>3907.26413</v>
      </c>
      <c r="G16" s="35">
        <f t="shared" si="1"/>
        <v>1682.2958700000004</v>
      </c>
      <c r="H16" s="36">
        <f t="shared" si="0"/>
        <v>69.902892714274472</v>
      </c>
      <c r="I16" s="31"/>
    </row>
    <row r="17" spans="1:9" ht="41.25" customHeight="1">
      <c r="A17" s="32" t="s">
        <v>11</v>
      </c>
      <c r="B17" s="33" t="s">
        <v>12</v>
      </c>
      <c r="C17" s="34">
        <v>914.35199999999998</v>
      </c>
      <c r="D17" s="34">
        <v>914.35199999999998</v>
      </c>
      <c r="E17" s="34">
        <v>914.35199999999998</v>
      </c>
      <c r="F17" s="34">
        <v>481.22368</v>
      </c>
      <c r="G17" s="35">
        <f t="shared" si="1"/>
        <v>433.12831999999997</v>
      </c>
      <c r="H17" s="36">
        <f t="shared" si="0"/>
        <v>52.630024323236569</v>
      </c>
      <c r="I17" s="31"/>
    </row>
    <row r="18" spans="1:9" s="60" customFormat="1" ht="60.75" customHeight="1">
      <c r="A18" s="32" t="s">
        <v>13</v>
      </c>
      <c r="B18" s="33" t="s">
        <v>14</v>
      </c>
      <c r="C18" s="34">
        <v>21.987000000000002</v>
      </c>
      <c r="D18" s="34">
        <v>0</v>
      </c>
      <c r="E18" s="34">
        <v>0</v>
      </c>
      <c r="F18" s="34">
        <v>0</v>
      </c>
      <c r="G18" s="35">
        <f t="shared" si="1"/>
        <v>0</v>
      </c>
      <c r="H18" s="36">
        <f t="shared" si="0"/>
        <v>0</v>
      </c>
      <c r="I18" s="59"/>
    </row>
    <row r="19" spans="1:9" ht="67.5" customHeight="1">
      <c r="A19" s="32" t="s">
        <v>15</v>
      </c>
      <c r="B19" s="33" t="s">
        <v>16</v>
      </c>
      <c r="C19" s="34">
        <v>6021.4280000000017</v>
      </c>
      <c r="D19" s="34">
        <v>0</v>
      </c>
      <c r="E19" s="34">
        <v>0</v>
      </c>
      <c r="F19" s="34">
        <v>0</v>
      </c>
      <c r="G19" s="35">
        <f t="shared" si="1"/>
        <v>0</v>
      </c>
      <c r="H19" s="36">
        <f t="shared" si="0"/>
        <v>0</v>
      </c>
      <c r="I19" s="31"/>
    </row>
    <row r="20" spans="1:9" ht="32.25" customHeight="1">
      <c r="A20" s="32" t="s">
        <v>17</v>
      </c>
      <c r="B20" s="33" t="s">
        <v>18</v>
      </c>
      <c r="C20" s="34">
        <v>0</v>
      </c>
      <c r="D20" s="34">
        <v>36.6</v>
      </c>
      <c r="E20" s="34">
        <v>36.6</v>
      </c>
      <c r="F20" s="34">
        <v>0</v>
      </c>
      <c r="G20" s="35">
        <f t="shared" si="1"/>
        <v>36.6</v>
      </c>
      <c r="H20" s="36">
        <f t="shared" si="0"/>
        <v>0</v>
      </c>
      <c r="I20" s="31"/>
    </row>
    <row r="21" spans="1:9" ht="44.25" customHeight="1">
      <c r="A21" s="32" t="s">
        <v>19</v>
      </c>
      <c r="B21" s="33" t="s">
        <v>20</v>
      </c>
      <c r="C21" s="34">
        <v>1224.7</v>
      </c>
      <c r="D21" s="34">
        <v>1484.7</v>
      </c>
      <c r="E21" s="34">
        <v>527</v>
      </c>
      <c r="F21" s="34">
        <v>473</v>
      </c>
      <c r="G21" s="35">
        <f t="shared" si="1"/>
        <v>54</v>
      </c>
      <c r="H21" s="36">
        <f t="shared" si="0"/>
        <v>89.753320683111966</v>
      </c>
      <c r="I21" s="31"/>
    </row>
    <row r="22" spans="1:9" ht="42" customHeight="1">
      <c r="A22" s="32" t="s">
        <v>21</v>
      </c>
      <c r="B22" s="33" t="s">
        <v>22</v>
      </c>
      <c r="C22" s="34">
        <v>1300</v>
      </c>
      <c r="D22" s="34">
        <v>1251.3</v>
      </c>
      <c r="E22" s="34">
        <v>221.3</v>
      </c>
      <c r="F22" s="34">
        <v>0</v>
      </c>
      <c r="G22" s="35">
        <f t="shared" si="1"/>
        <v>221.3</v>
      </c>
      <c r="H22" s="36">
        <f t="shared" si="0"/>
        <v>0</v>
      </c>
      <c r="I22" s="31"/>
    </row>
    <row r="23" spans="1:9" ht="18" customHeight="1">
      <c r="A23" s="32" t="s">
        <v>23</v>
      </c>
      <c r="B23" s="33" t="s">
        <v>24</v>
      </c>
      <c r="C23" s="34">
        <v>0</v>
      </c>
      <c r="D23" s="34">
        <v>150</v>
      </c>
      <c r="E23" s="34">
        <v>150</v>
      </c>
      <c r="F23" s="34">
        <v>0</v>
      </c>
      <c r="G23" s="35">
        <f t="shared" si="1"/>
        <v>150</v>
      </c>
      <c r="H23" s="36">
        <f t="shared" si="0"/>
        <v>0</v>
      </c>
      <c r="I23" s="31"/>
    </row>
    <row r="24" spans="1:9" ht="74.25" customHeight="1">
      <c r="A24" s="32" t="s">
        <v>25</v>
      </c>
      <c r="B24" s="33" t="s">
        <v>26</v>
      </c>
      <c r="C24" s="34">
        <v>100</v>
      </c>
      <c r="D24" s="34">
        <v>100</v>
      </c>
      <c r="E24" s="34">
        <v>100</v>
      </c>
      <c r="F24" s="34">
        <v>0</v>
      </c>
      <c r="G24" s="35">
        <f t="shared" si="1"/>
        <v>100</v>
      </c>
      <c r="H24" s="36">
        <f t="shared" si="0"/>
        <v>0</v>
      </c>
      <c r="I24" s="31"/>
    </row>
    <row r="25" spans="1:9" ht="19.5" customHeight="1">
      <c r="A25" s="32" t="s">
        <v>27</v>
      </c>
      <c r="B25" s="33" t="s">
        <v>28</v>
      </c>
      <c r="C25" s="34">
        <v>2229.6999999999998</v>
      </c>
      <c r="D25" s="34">
        <v>2049.6999999999998</v>
      </c>
      <c r="E25" s="34">
        <v>679</v>
      </c>
      <c r="F25" s="34">
        <v>478.51753000000002</v>
      </c>
      <c r="G25" s="35">
        <f t="shared" si="1"/>
        <v>200.48246999999998</v>
      </c>
      <c r="H25" s="36">
        <f t="shared" si="0"/>
        <v>70.473863033873357</v>
      </c>
      <c r="I25" s="31"/>
    </row>
    <row r="26" spans="1:9" ht="34.5" customHeight="1">
      <c r="A26" s="32" t="s">
        <v>29</v>
      </c>
      <c r="B26" s="33" t="s">
        <v>30</v>
      </c>
      <c r="C26" s="34">
        <v>0</v>
      </c>
      <c r="D26" s="34">
        <v>30</v>
      </c>
      <c r="E26" s="34">
        <v>30</v>
      </c>
      <c r="F26" s="34">
        <v>0</v>
      </c>
      <c r="G26" s="35">
        <f t="shared" si="1"/>
        <v>30</v>
      </c>
      <c r="H26" s="36">
        <f t="shared" si="0"/>
        <v>0</v>
      </c>
      <c r="I26" s="31"/>
    </row>
    <row r="27" spans="1:9" ht="20.25" customHeight="1">
      <c r="A27" s="32" t="s">
        <v>31</v>
      </c>
      <c r="B27" s="33" t="s">
        <v>32</v>
      </c>
      <c r="C27" s="34">
        <v>4499.75</v>
      </c>
      <c r="D27" s="34">
        <v>3033.4790000000003</v>
      </c>
      <c r="E27" s="34">
        <v>2021.856</v>
      </c>
      <c r="F27" s="34">
        <v>2021.856</v>
      </c>
      <c r="G27" s="35">
        <f t="shared" si="1"/>
        <v>0</v>
      </c>
      <c r="H27" s="36">
        <f t="shared" si="0"/>
        <v>100</v>
      </c>
      <c r="I27" s="31"/>
    </row>
    <row r="28" spans="1:9" ht="57" customHeight="1">
      <c r="A28" s="32" t="s">
        <v>33</v>
      </c>
      <c r="B28" s="33" t="s">
        <v>34</v>
      </c>
      <c r="C28" s="34">
        <v>0</v>
      </c>
      <c r="D28" s="34">
        <v>1153.047</v>
      </c>
      <c r="E28" s="34">
        <v>578.1</v>
      </c>
      <c r="F28" s="34">
        <v>495.51852000000002</v>
      </c>
      <c r="G28" s="35">
        <f t="shared" si="1"/>
        <v>82.581479999999999</v>
      </c>
      <c r="H28" s="36">
        <f t="shared" si="0"/>
        <v>85.715018162947587</v>
      </c>
      <c r="I28" s="31"/>
    </row>
    <row r="29" spans="1:9" ht="36.75" customHeight="1">
      <c r="A29" s="32" t="s">
        <v>35</v>
      </c>
      <c r="B29" s="33" t="s">
        <v>36</v>
      </c>
      <c r="C29" s="34">
        <v>22064.5</v>
      </c>
      <c r="D29" s="34">
        <v>22269.9</v>
      </c>
      <c r="E29" s="34">
        <v>11417.299999999997</v>
      </c>
      <c r="F29" s="34">
        <v>10467.576010000001</v>
      </c>
      <c r="G29" s="35">
        <f t="shared" si="1"/>
        <v>949.72398999999677</v>
      </c>
      <c r="H29" s="36">
        <f t="shared" si="0"/>
        <v>91.681711175146518</v>
      </c>
      <c r="I29" s="31"/>
    </row>
    <row r="30" spans="1:9" ht="59.25" customHeight="1">
      <c r="A30" s="32" t="s">
        <v>37</v>
      </c>
      <c r="B30" s="33" t="s">
        <v>92</v>
      </c>
      <c r="C30" s="34">
        <v>29544.059999999998</v>
      </c>
      <c r="D30" s="34">
        <v>29793.004999999997</v>
      </c>
      <c r="E30" s="34">
        <v>16935.335000000003</v>
      </c>
      <c r="F30" s="34">
        <v>15263.234780000001</v>
      </c>
      <c r="G30" s="35">
        <f t="shared" si="1"/>
        <v>1672.1002200000021</v>
      </c>
      <c r="H30" s="36">
        <f t="shared" si="0"/>
        <v>90.126559527756598</v>
      </c>
      <c r="I30" s="31"/>
    </row>
    <row r="31" spans="1:9" ht="54.75" customHeight="1">
      <c r="A31" s="32" t="s">
        <v>39</v>
      </c>
      <c r="B31" s="33" t="s">
        <v>91</v>
      </c>
      <c r="C31" s="34">
        <v>48875.100000000006</v>
      </c>
      <c r="D31" s="34">
        <v>48875.100000000006</v>
      </c>
      <c r="E31" s="34">
        <v>28275.300000000003</v>
      </c>
      <c r="F31" s="34">
        <v>23807.167909999996</v>
      </c>
      <c r="G31" s="35">
        <f t="shared" si="1"/>
        <v>4468.1320900000064</v>
      </c>
      <c r="H31" s="36">
        <f t="shared" si="0"/>
        <v>84.197755320014267</v>
      </c>
      <c r="I31" s="31"/>
    </row>
    <row r="32" spans="1:9" ht="55.5" customHeight="1">
      <c r="A32" s="32" t="s">
        <v>40</v>
      </c>
      <c r="B32" s="33" t="s">
        <v>90</v>
      </c>
      <c r="C32" s="34">
        <v>0</v>
      </c>
      <c r="D32" s="34">
        <v>63.325480000000006</v>
      </c>
      <c r="E32" s="34">
        <v>63.325480000000006</v>
      </c>
      <c r="F32" s="34">
        <v>0</v>
      </c>
      <c r="G32" s="35">
        <f t="shared" si="1"/>
        <v>63.325480000000006</v>
      </c>
      <c r="H32" s="36">
        <f t="shared" si="0"/>
        <v>0</v>
      </c>
      <c r="I32" s="31"/>
    </row>
    <row r="33" spans="1:11" ht="54" customHeight="1">
      <c r="A33" s="32" t="s">
        <v>41</v>
      </c>
      <c r="B33" s="33" t="s">
        <v>90</v>
      </c>
      <c r="C33" s="34">
        <v>0</v>
      </c>
      <c r="D33" s="34">
        <v>4983.7750000000005</v>
      </c>
      <c r="E33" s="34">
        <v>4983.7750000000005</v>
      </c>
      <c r="F33" s="34">
        <v>0</v>
      </c>
      <c r="G33" s="35">
        <f t="shared" si="1"/>
        <v>4983.7750000000005</v>
      </c>
      <c r="H33" s="36">
        <f t="shared" si="0"/>
        <v>0</v>
      </c>
      <c r="I33" s="31"/>
    </row>
    <row r="34" spans="1:11" ht="45.75" customHeight="1">
      <c r="A34" s="32" t="s">
        <v>42</v>
      </c>
      <c r="B34" s="33" t="s">
        <v>43</v>
      </c>
      <c r="C34" s="34">
        <v>0</v>
      </c>
      <c r="D34" s="34">
        <v>362.77600000000001</v>
      </c>
      <c r="E34" s="34">
        <v>92.051000000000002</v>
      </c>
      <c r="F34" s="34">
        <v>17.749379999999999</v>
      </c>
      <c r="G34" s="35">
        <f t="shared" si="1"/>
        <v>74.30162</v>
      </c>
      <c r="H34" s="36">
        <f t="shared" si="0"/>
        <v>19.282115349099954</v>
      </c>
      <c r="I34" s="31"/>
    </row>
    <row r="35" spans="1:11" ht="42" customHeight="1">
      <c r="A35" s="32" t="s">
        <v>44</v>
      </c>
      <c r="B35" s="33" t="s">
        <v>45</v>
      </c>
      <c r="C35" s="34">
        <v>5298.9000000000005</v>
      </c>
      <c r="D35" s="34">
        <v>4250.8029999999999</v>
      </c>
      <c r="E35" s="34">
        <v>2155.2499999999995</v>
      </c>
      <c r="F35" s="34">
        <v>1404.9246700000001</v>
      </c>
      <c r="G35" s="35">
        <f t="shared" si="1"/>
        <v>750.32532999999944</v>
      </c>
      <c r="H35" s="36">
        <f t="shared" si="0"/>
        <v>65.186157986312509</v>
      </c>
      <c r="I35" s="31"/>
    </row>
    <row r="36" spans="1:11" ht="19.5" customHeight="1">
      <c r="A36" s="32" t="s">
        <v>46</v>
      </c>
      <c r="B36" s="33" t="s">
        <v>47</v>
      </c>
      <c r="C36" s="34">
        <v>0</v>
      </c>
      <c r="D36" s="34">
        <v>9.0500000000000007</v>
      </c>
      <c r="E36" s="34">
        <v>9.0500000000000007</v>
      </c>
      <c r="F36" s="34">
        <v>5.43</v>
      </c>
      <c r="G36" s="35">
        <f t="shared" si="1"/>
        <v>3.620000000000001</v>
      </c>
      <c r="H36" s="36">
        <f t="shared" si="0"/>
        <v>59.999999999999986</v>
      </c>
      <c r="I36" s="31"/>
    </row>
    <row r="37" spans="1:11" ht="66.75" customHeight="1">
      <c r="A37" s="32" t="s">
        <v>48</v>
      </c>
      <c r="B37" s="33" t="s">
        <v>49</v>
      </c>
      <c r="C37" s="34">
        <v>0</v>
      </c>
      <c r="D37" s="34">
        <v>266</v>
      </c>
      <c r="E37" s="34">
        <v>0</v>
      </c>
      <c r="F37" s="34">
        <v>0</v>
      </c>
      <c r="G37" s="35">
        <f t="shared" si="1"/>
        <v>0</v>
      </c>
      <c r="H37" s="36">
        <f t="shared" si="0"/>
        <v>0</v>
      </c>
      <c r="I37" s="31"/>
    </row>
    <row r="38" spans="1:11" ht="55.5" customHeight="1">
      <c r="A38" s="32" t="s">
        <v>50</v>
      </c>
      <c r="B38" s="33" t="s">
        <v>51</v>
      </c>
      <c r="C38" s="34">
        <v>4355.22</v>
      </c>
      <c r="D38" s="34">
        <v>4413.42</v>
      </c>
      <c r="E38" s="34">
        <v>2439.2799999999997</v>
      </c>
      <c r="F38" s="34">
        <v>1802.7639300000003</v>
      </c>
      <c r="G38" s="35">
        <f t="shared" si="1"/>
        <v>636.51606999999944</v>
      </c>
      <c r="H38" s="36">
        <f t="shared" si="0"/>
        <v>73.905575825653486</v>
      </c>
      <c r="I38" s="31"/>
    </row>
    <row r="39" spans="1:11" ht="34.5" customHeight="1">
      <c r="A39" s="32" t="s">
        <v>52</v>
      </c>
      <c r="B39" s="33" t="s">
        <v>53</v>
      </c>
      <c r="C39" s="34">
        <v>0</v>
      </c>
      <c r="D39" s="34">
        <v>666.28700000000003</v>
      </c>
      <c r="E39" s="34">
        <v>89.738</v>
      </c>
      <c r="F39" s="34">
        <v>41.900539999999999</v>
      </c>
      <c r="G39" s="35">
        <f t="shared" si="1"/>
        <v>47.83746</v>
      </c>
      <c r="H39" s="36">
        <f t="shared" si="0"/>
        <v>46.692081392498167</v>
      </c>
      <c r="I39" s="31"/>
    </row>
    <row r="40" spans="1:11" ht="30" customHeight="1">
      <c r="A40" s="32" t="s">
        <v>54</v>
      </c>
      <c r="B40" s="33" t="s">
        <v>55</v>
      </c>
      <c r="C40" s="34">
        <v>50</v>
      </c>
      <c r="D40" s="34">
        <v>100</v>
      </c>
      <c r="E40" s="34">
        <v>75</v>
      </c>
      <c r="F40" s="34">
        <v>36.9</v>
      </c>
      <c r="G40" s="35">
        <f t="shared" si="1"/>
        <v>38.1</v>
      </c>
      <c r="H40" s="36">
        <f t="shared" si="0"/>
        <v>49.2</v>
      </c>
      <c r="I40" s="31"/>
    </row>
    <row r="41" spans="1:11" ht="42.75" customHeight="1">
      <c r="A41" s="32" t="s">
        <v>56</v>
      </c>
      <c r="B41" s="33" t="s">
        <v>57</v>
      </c>
      <c r="C41" s="34">
        <v>0</v>
      </c>
      <c r="D41" s="34">
        <v>50</v>
      </c>
      <c r="E41" s="34">
        <v>50</v>
      </c>
      <c r="F41" s="34">
        <v>0</v>
      </c>
      <c r="G41" s="35">
        <f t="shared" si="1"/>
        <v>50</v>
      </c>
      <c r="H41" s="36">
        <f t="shared" si="0"/>
        <v>0</v>
      </c>
      <c r="I41" s="31"/>
    </row>
    <row r="42" spans="1:11" ht="47.25" customHeight="1">
      <c r="A42" s="32" t="s">
        <v>58</v>
      </c>
      <c r="B42" s="33" t="s">
        <v>59</v>
      </c>
      <c r="C42" s="34">
        <v>0</v>
      </c>
      <c r="D42" s="34">
        <v>462.37800000000004</v>
      </c>
      <c r="E42" s="34">
        <v>104.58100000000002</v>
      </c>
      <c r="F42" s="34">
        <v>21.78595</v>
      </c>
      <c r="G42" s="35">
        <f t="shared" si="1"/>
        <v>82.795050000000018</v>
      </c>
      <c r="H42" s="36">
        <f t="shared" si="0"/>
        <v>20.831652020921577</v>
      </c>
      <c r="I42" s="31"/>
    </row>
    <row r="43" spans="1:11" ht="59.25" customHeight="1">
      <c r="A43" s="32" t="s">
        <v>60</v>
      </c>
      <c r="B43" s="33" t="s">
        <v>14</v>
      </c>
      <c r="C43" s="34">
        <v>0</v>
      </c>
      <c r="D43" s="34">
        <v>21.987000000000002</v>
      </c>
      <c r="E43" s="34">
        <v>10.986000000000001</v>
      </c>
      <c r="F43" s="34">
        <v>3.23</v>
      </c>
      <c r="G43" s="35">
        <f t="shared" si="1"/>
        <v>7.7560000000000002</v>
      </c>
      <c r="H43" s="36">
        <f t="shared" si="0"/>
        <v>29.401055889313671</v>
      </c>
      <c r="I43" s="31"/>
    </row>
    <row r="44" spans="1:11" ht="69.75" customHeight="1">
      <c r="A44" s="32" t="s">
        <v>61</v>
      </c>
      <c r="B44" s="33" t="s">
        <v>16</v>
      </c>
      <c r="C44" s="34">
        <v>0</v>
      </c>
      <c r="D44" s="34">
        <v>6341.5280000000002</v>
      </c>
      <c r="E44" s="34">
        <v>4117.2080000000005</v>
      </c>
      <c r="F44" s="34">
        <v>3071.1257800000008</v>
      </c>
      <c r="G44" s="35">
        <f t="shared" si="1"/>
        <v>1046.0822199999998</v>
      </c>
      <c r="H44" s="36">
        <f t="shared" si="0"/>
        <v>74.592436913558899</v>
      </c>
      <c r="I44" s="31"/>
    </row>
    <row r="45" spans="1:11" ht="99.75" customHeight="1">
      <c r="A45" s="32" t="s">
        <v>62</v>
      </c>
      <c r="B45" s="33" t="s">
        <v>63</v>
      </c>
      <c r="C45" s="34">
        <v>0</v>
      </c>
      <c r="D45" s="34">
        <v>13.700000000000001</v>
      </c>
      <c r="E45" s="34">
        <v>13.700000000000001</v>
      </c>
      <c r="F45" s="34">
        <v>6.1767600000000007</v>
      </c>
      <c r="G45" s="35">
        <f t="shared" si="1"/>
        <v>7.5232400000000004</v>
      </c>
      <c r="H45" s="36">
        <f t="shared" si="0"/>
        <v>45.085839416058391</v>
      </c>
      <c r="I45" s="31"/>
      <c r="K45" s="19"/>
    </row>
    <row r="46" spans="1:11" ht="47.25" customHeight="1">
      <c r="A46" s="32" t="s">
        <v>64</v>
      </c>
      <c r="B46" s="33" t="s">
        <v>65</v>
      </c>
      <c r="C46" s="34">
        <v>0</v>
      </c>
      <c r="D46" s="34">
        <v>791.25</v>
      </c>
      <c r="E46" s="34">
        <v>290.14999999999998</v>
      </c>
      <c r="F46" s="34">
        <v>229.65675999999999</v>
      </c>
      <c r="G46" s="35">
        <f t="shared" si="1"/>
        <v>60.493239999999986</v>
      </c>
      <c r="H46" s="36">
        <f t="shared" si="0"/>
        <v>79.151046010684141</v>
      </c>
      <c r="I46" s="31"/>
    </row>
    <row r="47" spans="1:11" ht="52.5" customHeight="1">
      <c r="A47" s="32" t="s">
        <v>66</v>
      </c>
      <c r="B47" s="33" t="s">
        <v>34</v>
      </c>
      <c r="C47" s="34">
        <v>2712.5000000000005</v>
      </c>
      <c r="D47" s="34">
        <v>2745.5800000000004</v>
      </c>
      <c r="E47" s="34">
        <v>1127.546</v>
      </c>
      <c r="F47" s="34">
        <v>957.64278000000002</v>
      </c>
      <c r="G47" s="35">
        <f t="shared" si="1"/>
        <v>169.90322000000003</v>
      </c>
      <c r="H47" s="36">
        <f t="shared" si="0"/>
        <v>84.93159303478528</v>
      </c>
      <c r="I47" s="31"/>
    </row>
    <row r="48" spans="1:11" ht="23.25" customHeight="1" thickBot="1">
      <c r="A48" s="37" t="s">
        <v>67</v>
      </c>
      <c r="B48" s="38" t="s">
        <v>68</v>
      </c>
      <c r="C48" s="39">
        <v>45.800000000000004</v>
      </c>
      <c r="D48" s="40">
        <v>45.800000000000004</v>
      </c>
      <c r="E48" s="40">
        <v>45.800000000000004</v>
      </c>
      <c r="F48" s="40">
        <v>0</v>
      </c>
      <c r="G48" s="39">
        <f>E48-F48</f>
        <v>45.800000000000004</v>
      </c>
      <c r="H48" s="41">
        <f t="shared" si="0"/>
        <v>0</v>
      </c>
      <c r="I48" s="31"/>
    </row>
    <row r="49" spans="1:9" s="47" customFormat="1" ht="58.5" customHeight="1">
      <c r="A49" s="42" t="s">
        <v>69</v>
      </c>
      <c r="B49" s="43" t="s">
        <v>75</v>
      </c>
      <c r="C49" s="44">
        <f>SUM(C14:C48)</f>
        <v>152925.25099999999</v>
      </c>
      <c r="D49" s="44">
        <v>165843.81262000001</v>
      </c>
      <c r="E49" s="44">
        <v>96592.958620000034</v>
      </c>
      <c r="F49" s="44">
        <v>76183.128209999981</v>
      </c>
      <c r="G49" s="44">
        <f>E49-F49</f>
        <v>20409.830410000053</v>
      </c>
      <c r="H49" s="45">
        <f t="shared" si="0"/>
        <v>78.870270978764594</v>
      </c>
      <c r="I49" s="46"/>
    </row>
    <row r="50" spans="1:9" s="47" customFormat="1" ht="24.75" customHeight="1">
      <c r="A50" s="64" t="s">
        <v>88</v>
      </c>
      <c r="B50" s="65"/>
      <c r="C50" s="65"/>
      <c r="D50" s="65"/>
      <c r="E50" s="65"/>
      <c r="F50" s="65"/>
      <c r="G50" s="65"/>
      <c r="H50" s="66"/>
      <c r="I50" s="46"/>
    </row>
    <row r="51" spans="1:9" ht="81" customHeight="1">
      <c r="A51" s="26" t="s">
        <v>5</v>
      </c>
      <c r="B51" s="27" t="s">
        <v>6</v>
      </c>
      <c r="C51" s="28">
        <v>150</v>
      </c>
      <c r="D51" s="29">
        <f>150+80</f>
        <v>230</v>
      </c>
      <c r="E51" s="29">
        <f>150+80</f>
        <v>230</v>
      </c>
      <c r="F51" s="28">
        <v>73.320000000000007</v>
      </c>
      <c r="G51" s="29">
        <f t="shared" si="1"/>
        <v>156.68</v>
      </c>
      <c r="H51" s="30">
        <f t="shared" si="0"/>
        <v>31.878260869565224</v>
      </c>
    </row>
    <row r="52" spans="1:9" ht="36.75" customHeight="1">
      <c r="A52" s="32" t="s">
        <v>7</v>
      </c>
      <c r="B52" s="33" t="s">
        <v>8</v>
      </c>
      <c r="C52" s="34">
        <v>0</v>
      </c>
      <c r="D52" s="35">
        <v>150</v>
      </c>
      <c r="E52" s="35">
        <v>150</v>
      </c>
      <c r="F52" s="34">
        <v>149.83000000000001</v>
      </c>
      <c r="G52" s="35">
        <f t="shared" ref="G52:G64" si="2">E52-F52</f>
        <v>0.16999999999998749</v>
      </c>
      <c r="H52" s="36">
        <f t="shared" ref="H52:H65" si="3">IF(E52=0,0,(F52/E52)*100)</f>
        <v>99.886666666666684</v>
      </c>
    </row>
    <row r="53" spans="1:9" ht="51.75" customHeight="1">
      <c r="A53" s="32" t="s">
        <v>9</v>
      </c>
      <c r="B53" s="33" t="s">
        <v>10</v>
      </c>
      <c r="C53" s="34">
        <v>0</v>
      </c>
      <c r="D53" s="35">
        <v>147</v>
      </c>
      <c r="E53" s="35">
        <v>147</v>
      </c>
      <c r="F53" s="34">
        <v>50.85</v>
      </c>
      <c r="G53" s="35">
        <f t="shared" si="2"/>
        <v>96.15</v>
      </c>
      <c r="H53" s="36">
        <f t="shared" si="3"/>
        <v>34.591836734693878</v>
      </c>
    </row>
    <row r="54" spans="1:9" ht="34.5" customHeight="1">
      <c r="A54" s="32" t="s">
        <v>77</v>
      </c>
      <c r="B54" s="33" t="s">
        <v>78</v>
      </c>
      <c r="C54" s="34">
        <v>0</v>
      </c>
      <c r="D54" s="35">
        <v>110</v>
      </c>
      <c r="E54" s="35">
        <v>110</v>
      </c>
      <c r="F54" s="34">
        <v>109.9</v>
      </c>
      <c r="G54" s="35">
        <f t="shared" si="2"/>
        <v>9.9999999999994316E-2</v>
      </c>
      <c r="H54" s="36">
        <f t="shared" si="3"/>
        <v>99.909090909090921</v>
      </c>
    </row>
    <row r="55" spans="1:9" ht="35.25" customHeight="1">
      <c r="A55" s="32" t="s">
        <v>79</v>
      </c>
      <c r="B55" s="33" t="s">
        <v>94</v>
      </c>
      <c r="C55" s="34">
        <v>0</v>
      </c>
      <c r="D55" s="35">
        <v>48.7</v>
      </c>
      <c r="E55" s="35">
        <v>48.7</v>
      </c>
      <c r="F55" s="34">
        <v>0</v>
      </c>
      <c r="G55" s="35">
        <f t="shared" si="2"/>
        <v>48.7</v>
      </c>
      <c r="H55" s="36">
        <f t="shared" si="3"/>
        <v>0</v>
      </c>
    </row>
    <row r="56" spans="1:9" ht="28.5" customHeight="1">
      <c r="A56" s="32" t="s">
        <v>80</v>
      </c>
      <c r="B56" s="33" t="s">
        <v>95</v>
      </c>
      <c r="C56" s="34">
        <v>0</v>
      </c>
      <c r="D56" s="35">
        <v>322.827</v>
      </c>
      <c r="E56" s="35">
        <v>322.827</v>
      </c>
      <c r="F56" s="34">
        <v>0</v>
      </c>
      <c r="G56" s="35">
        <f t="shared" si="2"/>
        <v>322.827</v>
      </c>
      <c r="H56" s="36">
        <f t="shared" si="3"/>
        <v>0</v>
      </c>
    </row>
    <row r="57" spans="1:9" ht="34.5" customHeight="1">
      <c r="A57" s="32" t="s">
        <v>81</v>
      </c>
      <c r="B57" s="33" t="s">
        <v>82</v>
      </c>
      <c r="C57" s="34">
        <v>0</v>
      </c>
      <c r="D57" s="35">
        <v>300</v>
      </c>
      <c r="E57" s="35">
        <v>300</v>
      </c>
      <c r="F57" s="34">
        <v>0</v>
      </c>
      <c r="G57" s="35">
        <f t="shared" si="2"/>
        <v>300</v>
      </c>
      <c r="H57" s="36">
        <f t="shared" si="3"/>
        <v>0</v>
      </c>
    </row>
    <row r="58" spans="1:9" ht="39" customHeight="1">
      <c r="A58" s="32" t="s">
        <v>83</v>
      </c>
      <c r="B58" s="33" t="s">
        <v>84</v>
      </c>
      <c r="C58" s="34">
        <v>5600</v>
      </c>
      <c r="D58" s="35">
        <v>7748.7190000000001</v>
      </c>
      <c r="E58" s="35">
        <v>6218.7730000000001</v>
      </c>
      <c r="F58" s="34">
        <v>3250.4087999999997</v>
      </c>
      <c r="G58" s="35">
        <f>E58-F58</f>
        <v>2968.3642000000004</v>
      </c>
      <c r="H58" s="36">
        <f t="shared" si="3"/>
        <v>52.267686889359034</v>
      </c>
    </row>
    <row r="59" spans="1:9" ht="26.25" customHeight="1">
      <c r="A59" s="32" t="s">
        <v>31</v>
      </c>
      <c r="B59" s="33" t="s">
        <v>32</v>
      </c>
      <c r="C59" s="34">
        <v>0</v>
      </c>
      <c r="D59" s="35">
        <v>197.36</v>
      </c>
      <c r="E59" s="35">
        <v>197.36</v>
      </c>
      <c r="F59" s="34">
        <v>167.20000000000002</v>
      </c>
      <c r="G59" s="35">
        <f t="shared" si="2"/>
        <v>30.159999999999997</v>
      </c>
      <c r="H59" s="36">
        <f t="shared" si="3"/>
        <v>84.718281313336036</v>
      </c>
    </row>
    <row r="60" spans="1:9" ht="25.5" customHeight="1">
      <c r="A60" s="32" t="s">
        <v>35</v>
      </c>
      <c r="B60" s="33" t="s">
        <v>36</v>
      </c>
      <c r="C60" s="34">
        <v>400</v>
      </c>
      <c r="D60" s="35">
        <f>400+209.398+90</f>
        <v>699.39800000000002</v>
      </c>
      <c r="E60" s="35">
        <f>400+209.398+90</f>
        <v>699.39800000000002</v>
      </c>
      <c r="F60" s="34">
        <v>438.40937000000002</v>
      </c>
      <c r="G60" s="35">
        <f t="shared" si="2"/>
        <v>260.98863</v>
      </c>
      <c r="H60" s="36">
        <f t="shared" si="3"/>
        <v>62.683818083551856</v>
      </c>
    </row>
    <row r="61" spans="1:9" ht="36.75" customHeight="1">
      <c r="A61" s="32" t="s">
        <v>37</v>
      </c>
      <c r="B61" s="33" t="s">
        <v>38</v>
      </c>
      <c r="C61" s="34">
        <v>403</v>
      </c>
      <c r="D61" s="35">
        <f>403+2832.431</f>
        <v>3235.431</v>
      </c>
      <c r="E61" s="35">
        <f>403+2832.431</f>
        <v>3235.431</v>
      </c>
      <c r="F61" s="34">
        <v>2973.75477</v>
      </c>
      <c r="G61" s="35">
        <f t="shared" si="2"/>
        <v>261.67623000000003</v>
      </c>
      <c r="H61" s="36">
        <f t="shared" si="3"/>
        <v>91.912167807009325</v>
      </c>
    </row>
    <row r="62" spans="1:9" ht="35.25" customHeight="1">
      <c r="A62" s="32" t="s">
        <v>41</v>
      </c>
      <c r="B62" s="33" t="s">
        <v>38</v>
      </c>
      <c r="C62" s="34">
        <v>0</v>
      </c>
      <c r="D62" s="35">
        <v>1905</v>
      </c>
      <c r="E62" s="35">
        <v>1905</v>
      </c>
      <c r="F62" s="34">
        <v>0</v>
      </c>
      <c r="G62" s="35">
        <f>E62-F62</f>
        <v>1905</v>
      </c>
      <c r="H62" s="36">
        <f t="shared" si="3"/>
        <v>0</v>
      </c>
    </row>
    <row r="63" spans="1:9" ht="34.5" customHeight="1">
      <c r="A63" s="32" t="s">
        <v>44</v>
      </c>
      <c r="B63" s="33" t="s">
        <v>45</v>
      </c>
      <c r="C63" s="34">
        <v>0</v>
      </c>
      <c r="D63" s="35">
        <f>197.5+81.91</f>
        <v>279.40999999999997</v>
      </c>
      <c r="E63" s="35">
        <f>197.5+81.91</f>
        <v>279.40999999999997</v>
      </c>
      <c r="F63" s="34">
        <v>81.91</v>
      </c>
      <c r="G63" s="35">
        <f t="shared" si="2"/>
        <v>197.49999999999997</v>
      </c>
      <c r="H63" s="36">
        <f t="shared" si="3"/>
        <v>29.315343044271863</v>
      </c>
    </row>
    <row r="64" spans="1:9" ht="66.75" customHeight="1" thickBot="1">
      <c r="A64" s="37" t="s">
        <v>61</v>
      </c>
      <c r="B64" s="38" t="s">
        <v>16</v>
      </c>
      <c r="C64" s="40">
        <v>0</v>
      </c>
      <c r="D64" s="39">
        <f>7.54+65.887</f>
        <v>73.427000000000007</v>
      </c>
      <c r="E64" s="39">
        <f>D64</f>
        <v>73.427000000000007</v>
      </c>
      <c r="F64" s="40">
        <v>26.002789999999997</v>
      </c>
      <c r="G64" s="39">
        <f t="shared" si="2"/>
        <v>47.424210000000009</v>
      </c>
      <c r="H64" s="41">
        <f t="shared" si="3"/>
        <v>35.413117790458543</v>
      </c>
    </row>
    <row r="65" spans="1:11" s="53" customFormat="1" ht="38.25" customHeight="1" thickBot="1">
      <c r="A65" s="48" t="s">
        <v>69</v>
      </c>
      <c r="B65" s="49" t="s">
        <v>85</v>
      </c>
      <c r="C65" s="50">
        <f>SUM(C51:C64)</f>
        <v>6553</v>
      </c>
      <c r="D65" s="50">
        <f>SUM(D51:D64)</f>
        <v>15447.271999999999</v>
      </c>
      <c r="E65" s="50">
        <f t="shared" ref="E65:F65" si="4">SUM(E51:E64)</f>
        <v>13917.325999999999</v>
      </c>
      <c r="F65" s="50">
        <f t="shared" si="4"/>
        <v>7321.5857299999998</v>
      </c>
      <c r="G65" s="51">
        <f>E65-F65</f>
        <v>6595.7402699999993</v>
      </c>
      <c r="H65" s="52">
        <f t="shared" si="3"/>
        <v>52.607704454145868</v>
      </c>
    </row>
    <row r="66" spans="1:11" ht="19.5" customHeight="1" thickBot="1">
      <c r="A66" s="9"/>
      <c r="B66" s="10" t="s">
        <v>86</v>
      </c>
      <c r="C66" s="11">
        <f>C49+C65</f>
        <v>159478.25099999999</v>
      </c>
      <c r="D66" s="11">
        <f t="shared" ref="D66:F66" si="5">D49+D65</f>
        <v>181291.08462000001</v>
      </c>
      <c r="E66" s="11">
        <f t="shared" si="5"/>
        <v>110510.28462000003</v>
      </c>
      <c r="F66" s="11">
        <f t="shared" si="5"/>
        <v>83504.713939999987</v>
      </c>
      <c r="G66" s="12">
        <f>E66-F66</f>
        <v>27005.570680000048</v>
      </c>
      <c r="H66" s="13">
        <f>IF(E66=0,0,(F66/E66)*100)</f>
        <v>75.562843971616545</v>
      </c>
      <c r="J66" s="53"/>
      <c r="K66" s="53"/>
    </row>
    <row r="67" spans="1:11" ht="17.25" customHeight="1">
      <c r="J67" s="53"/>
      <c r="K67" s="53"/>
    </row>
    <row r="68" spans="1:11">
      <c r="J68" s="53"/>
      <c r="K68" s="53"/>
    </row>
    <row r="69" spans="1:11" ht="18.75">
      <c r="A69" s="8"/>
      <c r="B69" s="5"/>
      <c r="C69" s="5"/>
      <c r="D69" s="5"/>
      <c r="E69" s="6"/>
      <c r="F69" s="6"/>
      <c r="G69" s="7"/>
      <c r="H69" s="8"/>
    </row>
    <row r="70" spans="1:11">
      <c r="J70" s="62"/>
      <c r="K70" s="61"/>
    </row>
    <row r="72" spans="1:11">
      <c r="G72" s="63"/>
    </row>
  </sheetData>
  <mergeCells count="7">
    <mergeCell ref="A13:H13"/>
    <mergeCell ref="A50:H50"/>
    <mergeCell ref="A9:H9"/>
    <mergeCell ref="A5:H5"/>
    <mergeCell ref="A6:H6"/>
    <mergeCell ref="A7:H7"/>
    <mergeCell ref="A8:H8"/>
  </mergeCells>
  <conditionalFormatting sqref="A14:A49">
    <cfRule type="expression" dxfId="19" priority="21" stopIfTrue="1">
      <formula>#REF!=1</formula>
    </cfRule>
  </conditionalFormatting>
  <conditionalFormatting sqref="B14:B49">
    <cfRule type="expression" dxfId="18" priority="22" stopIfTrue="1">
      <formula>#REF!=1</formula>
    </cfRule>
  </conditionalFormatting>
  <conditionalFormatting sqref="C14:C49">
    <cfRule type="expression" dxfId="17" priority="23" stopIfTrue="1">
      <formula>#REF!=1</formula>
    </cfRule>
  </conditionalFormatting>
  <conditionalFormatting sqref="D14:D49">
    <cfRule type="expression" dxfId="16" priority="24" stopIfTrue="1">
      <formula>#REF!=1</formula>
    </cfRule>
  </conditionalFormatting>
  <conditionalFormatting sqref="E14:E49">
    <cfRule type="expression" dxfId="15" priority="25" stopIfTrue="1">
      <formula>#REF!=1</formula>
    </cfRule>
  </conditionalFormatting>
  <conditionalFormatting sqref="F14:F49">
    <cfRule type="expression" dxfId="14" priority="28" stopIfTrue="1">
      <formula>#REF!=1</formula>
    </cfRule>
  </conditionalFormatting>
  <conditionalFormatting sqref="G14:G49">
    <cfRule type="expression" dxfId="13" priority="35" stopIfTrue="1">
      <formula>#REF!=1</formula>
    </cfRule>
  </conditionalFormatting>
  <conditionalFormatting sqref="H14:H49">
    <cfRule type="expression" dxfId="12" priority="36" stopIfTrue="1">
      <formula>#REF!=1</formula>
    </cfRule>
  </conditionalFormatting>
  <conditionalFormatting sqref="A52:A61">
    <cfRule type="expression" dxfId="11" priority="20" stopIfTrue="1">
      <formula>#REF!=1</formula>
    </cfRule>
  </conditionalFormatting>
  <conditionalFormatting sqref="B52:B61">
    <cfRule type="expression" dxfId="10" priority="19" stopIfTrue="1">
      <formula>#REF!=1</formula>
    </cfRule>
  </conditionalFormatting>
  <conditionalFormatting sqref="C52:C61">
    <cfRule type="expression" dxfId="9" priority="18" stopIfTrue="1">
      <formula>#REF!=1</formula>
    </cfRule>
  </conditionalFormatting>
  <conditionalFormatting sqref="D52:D61 E60:E61">
    <cfRule type="expression" dxfId="8" priority="17" stopIfTrue="1">
      <formula>#REF!=1</formula>
    </cfRule>
  </conditionalFormatting>
  <conditionalFormatting sqref="E52:E61">
    <cfRule type="expression" dxfId="7" priority="16" stopIfTrue="1">
      <formula>#REF!=1</formula>
    </cfRule>
  </conditionalFormatting>
  <conditionalFormatting sqref="F52:F61">
    <cfRule type="expression" dxfId="6" priority="13" stopIfTrue="1">
      <formula>#REF!=1</formula>
    </cfRule>
  </conditionalFormatting>
  <conditionalFormatting sqref="G52:G61">
    <cfRule type="expression" dxfId="5" priority="6" stopIfTrue="1">
      <formula>#REF!=1</formula>
    </cfRule>
  </conditionalFormatting>
  <conditionalFormatting sqref="H52:H61">
    <cfRule type="expression" dxfId="4" priority="5" stopIfTrue="1">
      <formula>#REF!=1</formula>
    </cfRule>
  </conditionalFormatting>
  <conditionalFormatting sqref="G51:G64">
    <cfRule type="expression" dxfId="3" priority="4" stopIfTrue="1">
      <formula>#REF!=1</formula>
    </cfRule>
  </conditionalFormatting>
  <conditionalFormatting sqref="H51:H65">
    <cfRule type="expression" dxfId="2" priority="3" stopIfTrue="1">
      <formula>#REF!=1</formula>
    </cfRule>
  </conditionalFormatting>
  <conditionalFormatting sqref="G65">
    <cfRule type="expression" dxfId="1" priority="2" stopIfTrue="1">
      <formula>#REF!=1</formula>
    </cfRule>
  </conditionalFormatting>
  <conditionalFormatting sqref="H66">
    <cfRule type="expression" dxfId="0" priority="1" stopIfTrue="1">
      <formula>#REF!=1</formula>
    </cfRule>
  </conditionalFormatting>
  <pageMargins left="0.98425196850393704" right="0.39370078740157483" top="0.39370078740157483" bottom="0.39370078740157483" header="0" footer="0"/>
  <pageSetup paperSize="9" scale="75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Lilya</cp:lastModifiedBy>
  <cp:lastPrinted>2021-07-06T12:45:08Z</cp:lastPrinted>
  <dcterms:created xsi:type="dcterms:W3CDTF">2021-07-05T06:30:48Z</dcterms:created>
  <dcterms:modified xsi:type="dcterms:W3CDTF">2021-11-10T11:12:42Z</dcterms:modified>
</cp:coreProperties>
</file>